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X:\Przetargi i zapytania ofertowe\2025\zakupy\"/>
    </mc:Choice>
  </mc:AlternateContent>
  <bookViews>
    <workbookView xWindow="0" yWindow="0" windowWidth="12030" windowHeight="10485" tabRatio="868" firstSheet="3" activeTab="10"/>
  </bookViews>
  <sheets>
    <sheet name="pakiet 1 pojemniki na odpady me" sheetId="1" r:id="rId1"/>
    <sheet name="pakiet 2 papiery i elektrody" sheetId="2" r:id="rId2"/>
    <sheet name="pakiet 3 środki czystości" sheetId="3" r:id="rId3"/>
    <sheet name="pakiet 4 środki pielęgnacyjne" sheetId="20" r:id="rId4"/>
    <sheet name="pakiet 5 dezynfekcja" sheetId="4" r:id="rId5"/>
    <sheet name="pakiet 6 spożywcze" sheetId="9" r:id="rId6"/>
    <sheet name="pakiet 7 biurowe" sheetId="12" r:id="rId7"/>
    <sheet name="pakiet 8 medyczne" sheetId="11" r:id="rId8"/>
    <sheet name="pakiet 9 endoskopia" sheetId="13" r:id="rId9"/>
    <sheet name="pakiet 10 pozostałe" sheetId="15" r:id="rId10"/>
    <sheet name="pakiet 11 sterylizacja" sheetId="16" r:id="rId11"/>
    <sheet name="pakiet 12 worki" sheetId="19" r:id="rId12"/>
  </sheets>
  <definedNames>
    <definedName name="_xlnm._FilterDatabase" localSheetId="9" hidden="1">'pakiet 10 pozostałe'!$A$1:$K$11</definedName>
    <definedName name="_xlnm._FilterDatabase" localSheetId="10" hidden="1">'pakiet 11 sterylizacja'!$A$1:$K$57</definedName>
    <definedName name="_xlnm._FilterDatabase" localSheetId="1" hidden="1">'pakiet 2 papiery i elektrody'!$A$1:$K$20</definedName>
    <definedName name="_xlnm._FilterDatabase" localSheetId="2" hidden="1">'pakiet 3 środki czystości'!$A$1:$K$68</definedName>
    <definedName name="_xlnm._FilterDatabase" localSheetId="3" hidden="1">'pakiet 4 środki pielęgnacyjne'!$A$1:$K$46</definedName>
    <definedName name="_xlnm._FilterDatabase" localSheetId="4" hidden="1">'pakiet 5 dezynfekcja'!$J$1:$J$65</definedName>
    <definedName name="_xlnm._FilterDatabase" localSheetId="5" hidden="1">'pakiet 6 spożywcze'!$J$1:$J$81</definedName>
    <definedName name="_xlnm._FilterDatabase" localSheetId="6" hidden="1">'pakiet 7 biurowe'!$A$1:$K$144</definedName>
    <definedName name="_xlnm._FilterDatabase" localSheetId="7" hidden="1">'pakiet 8 medyczne'!$A$1:$K$1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F18" i="2"/>
  <c r="G18" i="2"/>
  <c r="H2" i="13" l="1"/>
  <c r="F19" i="11" l="1"/>
  <c r="G19" i="11"/>
  <c r="H19" i="11" s="1"/>
  <c r="H2" i="12"/>
  <c r="H56" i="9"/>
  <c r="H62" i="9"/>
  <c r="F36" i="9"/>
  <c r="G36" i="9"/>
  <c r="H36" i="9" s="1"/>
  <c r="F55" i="9"/>
  <c r="G55" i="9"/>
  <c r="H55" i="9" s="1"/>
  <c r="F56" i="9"/>
  <c r="G56" i="9"/>
  <c r="F54" i="9"/>
  <c r="G54" i="9"/>
  <c r="H54" i="9" s="1"/>
  <c r="F64" i="9"/>
  <c r="G64" i="9"/>
  <c r="H64" i="9" s="1"/>
  <c r="F60" i="9"/>
  <c r="G60" i="9"/>
  <c r="H60" i="9" s="1"/>
  <c r="F62" i="9"/>
  <c r="G62" i="9"/>
  <c r="F61" i="9"/>
  <c r="G61" i="9"/>
  <c r="H61" i="9" s="1"/>
  <c r="F63" i="9"/>
  <c r="G63" i="9"/>
  <c r="H63" i="9" s="1"/>
  <c r="F17" i="9"/>
  <c r="G17" i="9"/>
  <c r="H17" i="9" s="1"/>
  <c r="F57" i="9"/>
  <c r="G57" i="9"/>
  <c r="H57" i="9" s="1"/>
  <c r="F59" i="9"/>
  <c r="G59" i="9"/>
  <c r="H59" i="9" s="1"/>
  <c r="F3" i="19" l="1"/>
  <c r="G3" i="19"/>
  <c r="H3" i="19" s="1"/>
  <c r="F4" i="19"/>
  <c r="G4" i="19"/>
  <c r="H4" i="19"/>
  <c r="F5" i="19"/>
  <c r="G5" i="19"/>
  <c r="H5" i="19" s="1"/>
  <c r="F6" i="19"/>
  <c r="G6" i="19"/>
  <c r="H6" i="19"/>
  <c r="F7" i="19"/>
  <c r="G7" i="19"/>
  <c r="H7" i="19" s="1"/>
  <c r="F8" i="19"/>
  <c r="G8" i="19"/>
  <c r="H8" i="19"/>
  <c r="F9" i="19"/>
  <c r="G9" i="19"/>
  <c r="H9" i="19" s="1"/>
  <c r="F10" i="19"/>
  <c r="G10" i="19"/>
  <c r="H10" i="19"/>
  <c r="F11" i="19"/>
  <c r="G11" i="19"/>
  <c r="H11" i="19" s="1"/>
  <c r="F12" i="19"/>
  <c r="G12" i="19"/>
  <c r="H12" i="19"/>
  <c r="F13" i="19"/>
  <c r="G13" i="19"/>
  <c r="H13" i="19" s="1"/>
  <c r="F14" i="19"/>
  <c r="G14" i="19"/>
  <c r="H14" i="19"/>
  <c r="F15" i="19"/>
  <c r="G15" i="19"/>
  <c r="H15" i="19" s="1"/>
  <c r="F16" i="19"/>
  <c r="G16" i="19"/>
  <c r="H16" i="19"/>
  <c r="H2" i="19"/>
  <c r="F3" i="16"/>
  <c r="G3" i="16"/>
  <c r="H3" i="16"/>
  <c r="F4" i="16"/>
  <c r="G4" i="16"/>
  <c r="H4" i="16"/>
  <c r="F5" i="16"/>
  <c r="G5" i="16"/>
  <c r="H5" i="16"/>
  <c r="F6" i="16"/>
  <c r="G6" i="16"/>
  <c r="H6" i="16"/>
  <c r="F7" i="16"/>
  <c r="G7" i="16"/>
  <c r="H7" i="16"/>
  <c r="F8" i="16"/>
  <c r="G8" i="16"/>
  <c r="H8" i="16"/>
  <c r="F9" i="16"/>
  <c r="G9" i="16"/>
  <c r="H9" i="16"/>
  <c r="F10" i="16"/>
  <c r="G10" i="16"/>
  <c r="H10" i="16"/>
  <c r="F11" i="16"/>
  <c r="G11" i="16"/>
  <c r="H11" i="16"/>
  <c r="F12" i="16"/>
  <c r="G12" i="16"/>
  <c r="H12" i="16"/>
  <c r="F13" i="16"/>
  <c r="G13" i="16"/>
  <c r="H13" i="16"/>
  <c r="F14" i="16"/>
  <c r="G14" i="16"/>
  <c r="H14" i="16"/>
  <c r="F15" i="16"/>
  <c r="G15" i="16"/>
  <c r="H15" i="16"/>
  <c r="F16" i="16"/>
  <c r="G16" i="16"/>
  <c r="H16" i="16"/>
  <c r="F17" i="16"/>
  <c r="G17" i="16"/>
  <c r="H17" i="16"/>
  <c r="F18" i="16"/>
  <c r="G18" i="16"/>
  <c r="H18" i="16"/>
  <c r="F19" i="16"/>
  <c r="G19" i="16"/>
  <c r="H19" i="16"/>
  <c r="F20" i="16"/>
  <c r="G20" i="16"/>
  <c r="H20" i="16"/>
  <c r="F21" i="16"/>
  <c r="G21" i="16"/>
  <c r="H21" i="16"/>
  <c r="F22" i="16"/>
  <c r="G22" i="16"/>
  <c r="H22" i="16"/>
  <c r="F23" i="16"/>
  <c r="G23" i="16"/>
  <c r="H23" i="16"/>
  <c r="F24" i="16"/>
  <c r="G24" i="16"/>
  <c r="H24" i="16"/>
  <c r="F25" i="16"/>
  <c r="G25" i="16"/>
  <c r="H25" i="16"/>
  <c r="F26" i="16"/>
  <c r="G26" i="16"/>
  <c r="H26" i="16"/>
  <c r="F27" i="16"/>
  <c r="G27" i="16"/>
  <c r="H27" i="16"/>
  <c r="F28" i="16"/>
  <c r="G28" i="16"/>
  <c r="H28" i="16"/>
  <c r="F29" i="16"/>
  <c r="G29" i="16"/>
  <c r="H29" i="16"/>
  <c r="F30" i="16"/>
  <c r="G30" i="16"/>
  <c r="H30" i="16"/>
  <c r="F31" i="16"/>
  <c r="G31" i="16"/>
  <c r="H31" i="16"/>
  <c r="F32" i="16"/>
  <c r="G32" i="16"/>
  <c r="H32" i="16"/>
  <c r="F33" i="16"/>
  <c r="G33" i="16"/>
  <c r="H33" i="16"/>
  <c r="F34" i="16"/>
  <c r="G34" i="16"/>
  <c r="H34" i="16"/>
  <c r="F35" i="16"/>
  <c r="G35" i="16"/>
  <c r="H35" i="16"/>
  <c r="F36" i="16"/>
  <c r="G36" i="16"/>
  <c r="H36" i="16"/>
  <c r="F37" i="16"/>
  <c r="G37" i="16"/>
  <c r="H37" i="16"/>
  <c r="F38" i="16"/>
  <c r="G38" i="16"/>
  <c r="H38" i="16"/>
  <c r="F39" i="16"/>
  <c r="G39" i="16"/>
  <c r="H39" i="16"/>
  <c r="F40" i="16"/>
  <c r="G40" i="16"/>
  <c r="H40" i="16"/>
  <c r="F41" i="16"/>
  <c r="G41" i="16"/>
  <c r="H41" i="16"/>
  <c r="F42" i="16"/>
  <c r="G42" i="16"/>
  <c r="H42" i="16"/>
  <c r="F43" i="16"/>
  <c r="G43" i="16"/>
  <c r="H43" i="16"/>
  <c r="F44" i="16"/>
  <c r="G44" i="16"/>
  <c r="H44" i="16"/>
  <c r="F45" i="16"/>
  <c r="G45" i="16"/>
  <c r="H45" i="16"/>
  <c r="F46" i="16"/>
  <c r="G46" i="16"/>
  <c r="H46" i="16"/>
  <c r="F47" i="16"/>
  <c r="G47" i="16"/>
  <c r="H47" i="16"/>
  <c r="F48" i="16"/>
  <c r="G48" i="16"/>
  <c r="H48" i="16"/>
  <c r="F49" i="16"/>
  <c r="G49" i="16"/>
  <c r="H49" i="16"/>
  <c r="F50" i="16"/>
  <c r="G50" i="16"/>
  <c r="H50" i="16"/>
  <c r="F51" i="16"/>
  <c r="G51" i="16"/>
  <c r="H51" i="16"/>
  <c r="F52" i="16"/>
  <c r="G52" i="16"/>
  <c r="H52" i="16"/>
  <c r="F53" i="16"/>
  <c r="G53" i="16"/>
  <c r="H53" i="16"/>
  <c r="F54" i="16"/>
  <c r="G54" i="16"/>
  <c r="H54" i="16"/>
  <c r="F55" i="16"/>
  <c r="G55" i="16"/>
  <c r="H55" i="16"/>
  <c r="F56" i="16"/>
  <c r="G56" i="16"/>
  <c r="H56" i="16" s="1"/>
  <c r="H3" i="15"/>
  <c r="H4" i="15"/>
  <c r="H5" i="15"/>
  <c r="H6" i="15"/>
  <c r="H7" i="15"/>
  <c r="H8" i="15"/>
  <c r="H9" i="15"/>
  <c r="H10" i="15"/>
  <c r="H2" i="15"/>
  <c r="F3" i="4"/>
  <c r="G3" i="4"/>
  <c r="H3" i="4"/>
  <c r="F4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3" i="4"/>
  <c r="G33" i="4"/>
  <c r="H33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6" i="4"/>
  <c r="G46" i="4"/>
  <c r="H46" i="4"/>
  <c r="F47" i="4"/>
  <c r="G47" i="4"/>
  <c r="H47" i="4"/>
  <c r="F48" i="4"/>
  <c r="G48" i="4"/>
  <c r="H48" i="4"/>
  <c r="F49" i="4"/>
  <c r="G49" i="4"/>
  <c r="H49" i="4"/>
  <c r="F50" i="4"/>
  <c r="G50" i="4"/>
  <c r="H50" i="4"/>
  <c r="F51" i="4"/>
  <c r="G51" i="4"/>
  <c r="H51" i="4"/>
  <c r="F52" i="4"/>
  <c r="G52" i="4"/>
  <c r="H52" i="4"/>
  <c r="H2" i="4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3" i="11"/>
  <c r="H6" i="11"/>
  <c r="H7" i="11"/>
  <c r="H9" i="11"/>
  <c r="H12" i="11"/>
  <c r="H13" i="11"/>
  <c r="H15" i="11"/>
  <c r="H22" i="11"/>
  <c r="H23" i="11"/>
  <c r="H24" i="11"/>
  <c r="H28" i="11"/>
  <c r="H29" i="11"/>
  <c r="H30" i="11"/>
  <c r="H34" i="11"/>
  <c r="H35" i="11"/>
  <c r="H36" i="11"/>
  <c r="H40" i="11"/>
  <c r="G3" i="13"/>
  <c r="H3" i="13"/>
  <c r="G4" i="13"/>
  <c r="H4" i="13"/>
  <c r="G5" i="13"/>
  <c r="H5" i="13"/>
  <c r="F3" i="11"/>
  <c r="G3" i="11"/>
  <c r="F4" i="11"/>
  <c r="G4" i="11"/>
  <c r="H4" i="11" s="1"/>
  <c r="F5" i="11"/>
  <c r="G5" i="11"/>
  <c r="H5" i="11" s="1"/>
  <c r="F6" i="11"/>
  <c r="G6" i="11"/>
  <c r="F7" i="11"/>
  <c r="G7" i="11"/>
  <c r="F8" i="11"/>
  <c r="G8" i="11"/>
  <c r="H8" i="11" s="1"/>
  <c r="F9" i="11"/>
  <c r="G9" i="11"/>
  <c r="F10" i="11"/>
  <c r="G10" i="11"/>
  <c r="H10" i="11" s="1"/>
  <c r="F11" i="11"/>
  <c r="G11" i="11"/>
  <c r="H11" i="11" s="1"/>
  <c r="F12" i="11"/>
  <c r="G12" i="11"/>
  <c r="F13" i="11"/>
  <c r="G13" i="11"/>
  <c r="F14" i="11"/>
  <c r="G14" i="11"/>
  <c r="H14" i="11" s="1"/>
  <c r="F15" i="11"/>
  <c r="G15" i="11"/>
  <c r="F16" i="11"/>
  <c r="G16" i="11"/>
  <c r="H16" i="11" s="1"/>
  <c r="F17" i="11"/>
  <c r="G17" i="11"/>
  <c r="H17" i="11" s="1"/>
  <c r="F18" i="11"/>
  <c r="G18" i="11"/>
  <c r="H18" i="11" s="1"/>
  <c r="F20" i="11"/>
  <c r="G20" i="11"/>
  <c r="H20" i="11" s="1"/>
  <c r="F21" i="11"/>
  <c r="G21" i="11"/>
  <c r="H21" i="11" s="1"/>
  <c r="F22" i="11"/>
  <c r="G22" i="11"/>
  <c r="F23" i="11"/>
  <c r="G23" i="11"/>
  <c r="F24" i="11"/>
  <c r="G24" i="11"/>
  <c r="F25" i="11"/>
  <c r="G25" i="11"/>
  <c r="H25" i="11" s="1"/>
  <c r="F26" i="11"/>
  <c r="G26" i="11"/>
  <c r="H26" i="11" s="1"/>
  <c r="F27" i="11"/>
  <c r="G27" i="11"/>
  <c r="H27" i="11" s="1"/>
  <c r="F28" i="11"/>
  <c r="G28" i="11"/>
  <c r="F29" i="11"/>
  <c r="G29" i="11"/>
  <c r="F30" i="11"/>
  <c r="G30" i="11"/>
  <c r="F31" i="11"/>
  <c r="G31" i="11"/>
  <c r="H31" i="11" s="1"/>
  <c r="F32" i="11"/>
  <c r="G32" i="11"/>
  <c r="H32" i="11" s="1"/>
  <c r="F33" i="11"/>
  <c r="G33" i="11"/>
  <c r="H33" i="11" s="1"/>
  <c r="F34" i="11"/>
  <c r="G34" i="11"/>
  <c r="F35" i="11"/>
  <c r="G35" i="11"/>
  <c r="F36" i="11"/>
  <c r="G36" i="11"/>
  <c r="F37" i="11"/>
  <c r="G37" i="11"/>
  <c r="H37" i="11" s="1"/>
  <c r="F38" i="11"/>
  <c r="G38" i="11"/>
  <c r="H38" i="11" s="1"/>
  <c r="F39" i="11"/>
  <c r="G39" i="11"/>
  <c r="H39" i="11" s="1"/>
  <c r="F40" i="11"/>
  <c r="G40" i="11"/>
  <c r="F3" i="12"/>
  <c r="G3" i="12"/>
  <c r="F4" i="12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F36" i="12"/>
  <c r="G36" i="12"/>
  <c r="F37" i="12"/>
  <c r="G37" i="12"/>
  <c r="F38" i="12"/>
  <c r="G38" i="12"/>
  <c r="F39" i="12"/>
  <c r="G39" i="12"/>
  <c r="F40" i="12"/>
  <c r="G40" i="12"/>
  <c r="F41" i="12"/>
  <c r="G41" i="12"/>
  <c r="F42" i="12"/>
  <c r="G42" i="12"/>
  <c r="F43" i="12"/>
  <c r="G43" i="12"/>
  <c r="F44" i="12"/>
  <c r="G44" i="12"/>
  <c r="F45" i="12"/>
  <c r="G45" i="12"/>
  <c r="F46" i="12"/>
  <c r="G46" i="12"/>
  <c r="F47" i="12"/>
  <c r="G47" i="12"/>
  <c r="F48" i="12"/>
  <c r="G48" i="12"/>
  <c r="F49" i="12"/>
  <c r="G49" i="12"/>
  <c r="F50" i="12"/>
  <c r="G50" i="12"/>
  <c r="F51" i="12"/>
  <c r="G51" i="12"/>
  <c r="F52" i="12"/>
  <c r="G52" i="12"/>
  <c r="F53" i="12"/>
  <c r="G53" i="12"/>
  <c r="F54" i="12"/>
  <c r="G54" i="12"/>
  <c r="F55" i="12"/>
  <c r="G55" i="12"/>
  <c r="F56" i="12"/>
  <c r="G56" i="12"/>
  <c r="F57" i="12"/>
  <c r="G57" i="12"/>
  <c r="F58" i="12"/>
  <c r="G58" i="12"/>
  <c r="F59" i="12"/>
  <c r="G59" i="12"/>
  <c r="F60" i="12"/>
  <c r="G60" i="12"/>
  <c r="F61" i="12"/>
  <c r="G61" i="12"/>
  <c r="F62" i="12"/>
  <c r="G62" i="12"/>
  <c r="F63" i="12"/>
  <c r="G63" i="12"/>
  <c r="F64" i="12"/>
  <c r="G64" i="12"/>
  <c r="F65" i="12"/>
  <c r="G65" i="12"/>
  <c r="F66" i="12"/>
  <c r="G66" i="12"/>
  <c r="F67" i="12"/>
  <c r="G67" i="12"/>
  <c r="F68" i="12"/>
  <c r="G68" i="12"/>
  <c r="F69" i="12"/>
  <c r="G69" i="12"/>
  <c r="F70" i="12"/>
  <c r="G70" i="12"/>
  <c r="F71" i="12"/>
  <c r="G71" i="12"/>
  <c r="F72" i="12"/>
  <c r="G72" i="12"/>
  <c r="F73" i="12"/>
  <c r="G73" i="12"/>
  <c r="F74" i="12"/>
  <c r="G74" i="12"/>
  <c r="F75" i="12"/>
  <c r="G75" i="12"/>
  <c r="F76" i="12"/>
  <c r="G76" i="12"/>
  <c r="F77" i="12"/>
  <c r="G77" i="12"/>
  <c r="F78" i="12"/>
  <c r="G78" i="12"/>
  <c r="F79" i="12"/>
  <c r="G79" i="12"/>
  <c r="F80" i="12"/>
  <c r="G80" i="12"/>
  <c r="F81" i="12"/>
  <c r="G81" i="12"/>
  <c r="F82" i="12"/>
  <c r="G82" i="12"/>
  <c r="F83" i="12"/>
  <c r="G83" i="12"/>
  <c r="F84" i="12"/>
  <c r="G84" i="12"/>
  <c r="F85" i="12"/>
  <c r="G85" i="12"/>
  <c r="F86" i="12"/>
  <c r="G86" i="12"/>
  <c r="F87" i="12"/>
  <c r="G87" i="12"/>
  <c r="F88" i="12"/>
  <c r="G88" i="12"/>
  <c r="F89" i="12"/>
  <c r="G89" i="12"/>
  <c r="F90" i="12"/>
  <c r="G90" i="12"/>
  <c r="F91" i="12"/>
  <c r="G91" i="12"/>
  <c r="F92" i="12"/>
  <c r="G92" i="12"/>
  <c r="F93" i="12"/>
  <c r="G93" i="12"/>
  <c r="F94" i="12"/>
  <c r="G94" i="12"/>
  <c r="F95" i="12"/>
  <c r="G95" i="12"/>
  <c r="F96" i="12"/>
  <c r="G96" i="12"/>
  <c r="F97" i="12"/>
  <c r="G97" i="12"/>
  <c r="F98" i="12"/>
  <c r="G98" i="12"/>
  <c r="F99" i="12"/>
  <c r="G99" i="12"/>
  <c r="F100" i="12"/>
  <c r="G100" i="12"/>
  <c r="F101" i="12"/>
  <c r="G101" i="12"/>
  <c r="F102" i="12"/>
  <c r="G102" i="12"/>
  <c r="F103" i="12"/>
  <c r="G103" i="12"/>
  <c r="F104" i="12"/>
  <c r="G104" i="12"/>
  <c r="F105" i="12"/>
  <c r="G105" i="12"/>
  <c r="F106" i="12"/>
  <c r="G106" i="12"/>
  <c r="F107" i="12"/>
  <c r="G107" i="12"/>
  <c r="F108" i="12"/>
  <c r="G108" i="12"/>
  <c r="F109" i="12"/>
  <c r="G109" i="12"/>
  <c r="F110" i="12"/>
  <c r="G110" i="12"/>
  <c r="F111" i="12"/>
  <c r="G111" i="12"/>
  <c r="F112" i="12"/>
  <c r="G112" i="12"/>
  <c r="F113" i="12"/>
  <c r="G113" i="12"/>
  <c r="F114" i="12"/>
  <c r="G114" i="12"/>
  <c r="F115" i="12"/>
  <c r="G115" i="12"/>
  <c r="F116" i="12"/>
  <c r="G116" i="12"/>
  <c r="F117" i="12"/>
  <c r="G117" i="12"/>
  <c r="F118" i="12"/>
  <c r="G118" i="12"/>
  <c r="F119" i="12"/>
  <c r="G119" i="12"/>
  <c r="F120" i="12"/>
  <c r="G120" i="12"/>
  <c r="F121" i="12"/>
  <c r="G121" i="12"/>
  <c r="F122" i="12"/>
  <c r="G122" i="12"/>
  <c r="F123" i="12"/>
  <c r="G123" i="12"/>
  <c r="F124" i="12"/>
  <c r="G124" i="12"/>
  <c r="F125" i="12"/>
  <c r="G125" i="12"/>
  <c r="F126" i="12"/>
  <c r="G126" i="12"/>
  <c r="F127" i="12"/>
  <c r="G127" i="12"/>
  <c r="F128" i="12"/>
  <c r="G128" i="12"/>
  <c r="F129" i="12"/>
  <c r="G129" i="12"/>
  <c r="F130" i="12"/>
  <c r="G130" i="12"/>
  <c r="F131" i="12"/>
  <c r="G131" i="12"/>
  <c r="F132" i="12"/>
  <c r="G132" i="12"/>
  <c r="F133" i="12"/>
  <c r="G133" i="12"/>
  <c r="F134" i="12"/>
  <c r="G134" i="12"/>
  <c r="F135" i="12"/>
  <c r="G135" i="12"/>
  <c r="F136" i="12"/>
  <c r="G136" i="12"/>
  <c r="F137" i="12"/>
  <c r="G137" i="12"/>
  <c r="F138" i="12"/>
  <c r="G138" i="12"/>
  <c r="F139" i="12"/>
  <c r="G139" i="12"/>
  <c r="F140" i="12"/>
  <c r="G140" i="12"/>
  <c r="F141" i="12"/>
  <c r="G141" i="12"/>
  <c r="F142" i="12"/>
  <c r="G142" i="12"/>
  <c r="F143" i="12"/>
  <c r="G143" i="12"/>
  <c r="G2" i="12"/>
  <c r="G53" i="4" l="1"/>
  <c r="F2" i="4"/>
  <c r="H53" i="4" l="1"/>
  <c r="F29" i="3"/>
  <c r="H29" i="3" s="1"/>
  <c r="G29" i="3"/>
  <c r="F20" i="3" l="1"/>
  <c r="H20" i="3" s="1"/>
  <c r="G20" i="3"/>
  <c r="F16" i="3"/>
  <c r="H16" i="3" s="1"/>
  <c r="G16" i="3"/>
  <c r="F47" i="3"/>
  <c r="H47" i="3" s="1"/>
  <c r="G47" i="3"/>
  <c r="F46" i="3"/>
  <c r="H46" i="3" s="1"/>
  <c r="G46" i="3"/>
  <c r="F23" i="3" l="1"/>
  <c r="H23" i="3" s="1"/>
  <c r="G23" i="3"/>
  <c r="F58" i="3" l="1"/>
  <c r="H58" i="3" s="1"/>
  <c r="G58" i="3"/>
  <c r="F34" i="3"/>
  <c r="H34" i="3" s="1"/>
  <c r="G34" i="3"/>
  <c r="F2" i="16" l="1"/>
  <c r="G2" i="16"/>
  <c r="H2" i="16" s="1"/>
  <c r="F19" i="2"/>
  <c r="H19" i="2" s="1"/>
  <c r="G19" i="2"/>
  <c r="F2" i="2" l="1"/>
  <c r="H2" i="2" s="1"/>
  <c r="G2" i="2"/>
  <c r="F5" i="2"/>
  <c r="H5" i="2" s="1"/>
  <c r="G5" i="2"/>
  <c r="F3" i="2"/>
  <c r="H3" i="2" s="1"/>
  <c r="G3" i="2"/>
  <c r="F4" i="2"/>
  <c r="H4" i="2" s="1"/>
  <c r="G4" i="2"/>
  <c r="F6" i="2"/>
  <c r="H6" i="2" s="1"/>
  <c r="G6" i="2"/>
  <c r="F7" i="2"/>
  <c r="H7" i="2" s="1"/>
  <c r="G7" i="2"/>
  <c r="F8" i="2"/>
  <c r="H8" i="2" s="1"/>
  <c r="G8" i="2"/>
  <c r="F2" i="3" l="1"/>
  <c r="F21" i="3"/>
  <c r="F22" i="3"/>
  <c r="H22" i="3" s="1"/>
  <c r="G22" i="3"/>
  <c r="F3" i="9" l="1"/>
  <c r="G3" i="9"/>
  <c r="H3" i="9" s="1"/>
  <c r="F4" i="9"/>
  <c r="G4" i="9"/>
  <c r="H4" i="9" s="1"/>
  <c r="F5" i="9"/>
  <c r="G5" i="9"/>
  <c r="H5" i="9" s="1"/>
  <c r="F6" i="9"/>
  <c r="G6" i="9"/>
  <c r="H6" i="9" s="1"/>
  <c r="F7" i="9"/>
  <c r="G7" i="9"/>
  <c r="H7" i="9" s="1"/>
  <c r="F8" i="9"/>
  <c r="G8" i="9"/>
  <c r="H8" i="9" s="1"/>
  <c r="F9" i="9"/>
  <c r="G9" i="9"/>
  <c r="H9" i="9" s="1"/>
  <c r="F10" i="9"/>
  <c r="G10" i="9"/>
  <c r="H10" i="9" s="1"/>
  <c r="F11" i="9"/>
  <c r="G11" i="9"/>
  <c r="H11" i="9" s="1"/>
  <c r="F12" i="9"/>
  <c r="G12" i="9"/>
  <c r="H12" i="9" s="1"/>
  <c r="F13" i="9"/>
  <c r="G13" i="9"/>
  <c r="H13" i="9" s="1"/>
  <c r="F14" i="9"/>
  <c r="G14" i="9"/>
  <c r="H14" i="9" s="1"/>
  <c r="F15" i="9"/>
  <c r="G15" i="9"/>
  <c r="H15" i="9" s="1"/>
  <c r="F16" i="9"/>
  <c r="G16" i="9"/>
  <c r="H16" i="9" s="1"/>
  <c r="F18" i="9"/>
  <c r="G18" i="9"/>
  <c r="H18" i="9" s="1"/>
  <c r="F19" i="9"/>
  <c r="G19" i="9"/>
  <c r="H19" i="9" s="1"/>
  <c r="F20" i="9"/>
  <c r="G20" i="9"/>
  <c r="H20" i="9" s="1"/>
  <c r="F21" i="9"/>
  <c r="G21" i="9"/>
  <c r="H21" i="9" s="1"/>
  <c r="F22" i="9"/>
  <c r="G22" i="9"/>
  <c r="H22" i="9" s="1"/>
  <c r="F23" i="9"/>
  <c r="G23" i="9"/>
  <c r="H23" i="9" s="1"/>
  <c r="F24" i="9"/>
  <c r="G24" i="9"/>
  <c r="H24" i="9" s="1"/>
  <c r="F25" i="9"/>
  <c r="G25" i="9"/>
  <c r="H25" i="9" s="1"/>
  <c r="F26" i="9"/>
  <c r="G26" i="9"/>
  <c r="H26" i="9" s="1"/>
  <c r="F27" i="9"/>
  <c r="G27" i="9"/>
  <c r="H27" i="9" s="1"/>
  <c r="F28" i="9"/>
  <c r="G28" i="9"/>
  <c r="H28" i="9" s="1"/>
  <c r="F29" i="9"/>
  <c r="G29" i="9"/>
  <c r="H29" i="9" s="1"/>
  <c r="F30" i="9"/>
  <c r="G30" i="9"/>
  <c r="H30" i="9" s="1"/>
  <c r="F31" i="9"/>
  <c r="G31" i="9"/>
  <c r="H31" i="9" s="1"/>
  <c r="F32" i="9"/>
  <c r="G32" i="9"/>
  <c r="H32" i="9" s="1"/>
  <c r="F33" i="9"/>
  <c r="G33" i="9"/>
  <c r="H33" i="9" s="1"/>
  <c r="F34" i="9"/>
  <c r="G34" i="9"/>
  <c r="H34" i="9" s="1"/>
  <c r="F35" i="9"/>
  <c r="G35" i="9"/>
  <c r="H35" i="9" s="1"/>
  <c r="F37" i="9"/>
  <c r="G37" i="9"/>
  <c r="H37" i="9" s="1"/>
  <c r="F38" i="9"/>
  <c r="G38" i="9"/>
  <c r="H38" i="9" s="1"/>
  <c r="F39" i="9"/>
  <c r="G39" i="9"/>
  <c r="H39" i="9" s="1"/>
  <c r="F40" i="9"/>
  <c r="G40" i="9"/>
  <c r="H40" i="9" s="1"/>
  <c r="F41" i="9"/>
  <c r="G41" i="9"/>
  <c r="H41" i="9" s="1"/>
  <c r="F42" i="9"/>
  <c r="G42" i="9"/>
  <c r="H42" i="9" s="1"/>
  <c r="F43" i="9"/>
  <c r="G43" i="9"/>
  <c r="H43" i="9" s="1"/>
  <c r="F44" i="9"/>
  <c r="G44" i="9"/>
  <c r="H44" i="9" s="1"/>
  <c r="F45" i="9"/>
  <c r="G45" i="9"/>
  <c r="H45" i="9" s="1"/>
  <c r="F46" i="9"/>
  <c r="G46" i="9"/>
  <c r="H46" i="9" s="1"/>
  <c r="F47" i="9"/>
  <c r="G47" i="9"/>
  <c r="H47" i="9" s="1"/>
  <c r="F48" i="9"/>
  <c r="G48" i="9"/>
  <c r="H48" i="9" s="1"/>
  <c r="F49" i="9"/>
  <c r="G49" i="9"/>
  <c r="H49" i="9" s="1"/>
  <c r="F50" i="9"/>
  <c r="G50" i="9"/>
  <c r="H50" i="9" s="1"/>
  <c r="F51" i="9"/>
  <c r="G51" i="9"/>
  <c r="H51" i="9" s="1"/>
  <c r="F52" i="9"/>
  <c r="G52" i="9"/>
  <c r="H52" i="9" s="1"/>
  <c r="F53" i="9"/>
  <c r="G53" i="9"/>
  <c r="H53" i="9" s="1"/>
  <c r="F58" i="9"/>
  <c r="G58" i="9"/>
  <c r="H58" i="9" s="1"/>
  <c r="F65" i="9"/>
  <c r="G65" i="9"/>
  <c r="H65" i="9" s="1"/>
  <c r="F66" i="9"/>
  <c r="G66" i="9"/>
  <c r="H66" i="9" s="1"/>
  <c r="F67" i="9"/>
  <c r="G67" i="9"/>
  <c r="H67" i="9" s="1"/>
  <c r="F68" i="9"/>
  <c r="G68" i="9"/>
  <c r="H68" i="9" s="1"/>
  <c r="F69" i="9"/>
  <c r="G69" i="9"/>
  <c r="H69" i="9" s="1"/>
  <c r="F70" i="9"/>
  <c r="G70" i="9"/>
  <c r="H70" i="9" s="1"/>
  <c r="F71" i="9"/>
  <c r="G71" i="9"/>
  <c r="H71" i="9" s="1"/>
  <c r="F72" i="9"/>
  <c r="G72" i="9"/>
  <c r="H72" i="9" s="1"/>
  <c r="F73" i="9"/>
  <c r="G73" i="9"/>
  <c r="H73" i="9" s="1"/>
  <c r="F74" i="9"/>
  <c r="G74" i="9"/>
  <c r="H74" i="9" s="1"/>
  <c r="G2" i="4"/>
  <c r="C41" i="4"/>
  <c r="C40" i="4"/>
  <c r="C16" i="4"/>
  <c r="C52" i="4"/>
  <c r="C51" i="4"/>
  <c r="C9" i="4"/>
  <c r="C4" i="4"/>
  <c r="F12" i="20"/>
  <c r="H12" i="20" s="1"/>
  <c r="G12" i="20"/>
  <c r="C10" i="20"/>
  <c r="C7" i="20"/>
  <c r="C6" i="20"/>
  <c r="C5" i="20"/>
  <c r="C4" i="20"/>
  <c r="C57" i="3"/>
  <c r="C44" i="3"/>
  <c r="C38" i="3"/>
  <c r="C37" i="3"/>
  <c r="C31" i="3"/>
  <c r="F26" i="3"/>
  <c r="H26" i="3" s="1"/>
  <c r="G26" i="3"/>
  <c r="C24" i="3"/>
  <c r="C19" i="3"/>
  <c r="C14" i="3"/>
  <c r="C12" i="2" l="1"/>
  <c r="C10" i="2"/>
  <c r="C9" i="2"/>
  <c r="C8" i="1"/>
  <c r="C6" i="1"/>
  <c r="C4" i="1"/>
  <c r="G10" i="1" l="1"/>
  <c r="F10" i="1"/>
  <c r="H10" i="1" s="1"/>
  <c r="F3" i="20"/>
  <c r="H3" i="20" s="1"/>
  <c r="G3" i="20"/>
  <c r="F4" i="20"/>
  <c r="H4" i="20" s="1"/>
  <c r="G4" i="20"/>
  <c r="F5" i="20"/>
  <c r="H5" i="20" s="1"/>
  <c r="G5" i="20"/>
  <c r="F6" i="20"/>
  <c r="H6" i="20" s="1"/>
  <c r="G6" i="20"/>
  <c r="F7" i="20"/>
  <c r="H7" i="20" s="1"/>
  <c r="G7" i="20"/>
  <c r="F38" i="20"/>
  <c r="H38" i="20" s="1"/>
  <c r="G38" i="20"/>
  <c r="F8" i="20"/>
  <c r="H8" i="20" s="1"/>
  <c r="G8" i="20"/>
  <c r="F9" i="20"/>
  <c r="H9" i="20" s="1"/>
  <c r="G9" i="20"/>
  <c r="F11" i="20"/>
  <c r="H11" i="20" s="1"/>
  <c r="G11" i="20"/>
  <c r="F10" i="20"/>
  <c r="H10" i="20" s="1"/>
  <c r="G10" i="20"/>
  <c r="F13" i="20"/>
  <c r="H13" i="20" s="1"/>
  <c r="G13" i="20"/>
  <c r="F14" i="20"/>
  <c r="H14" i="20" s="1"/>
  <c r="G14" i="20"/>
  <c r="F15" i="20"/>
  <c r="H15" i="20" s="1"/>
  <c r="G15" i="20"/>
  <c r="F16" i="20"/>
  <c r="H16" i="20" s="1"/>
  <c r="G16" i="20"/>
  <c r="F17" i="20"/>
  <c r="H17" i="20" s="1"/>
  <c r="G17" i="20"/>
  <c r="F18" i="20"/>
  <c r="H18" i="20" s="1"/>
  <c r="G18" i="20"/>
  <c r="F19" i="20"/>
  <c r="H19" i="20" s="1"/>
  <c r="G19" i="20"/>
  <c r="F31" i="20"/>
  <c r="H31" i="20" s="1"/>
  <c r="G31" i="20"/>
  <c r="F20" i="20"/>
  <c r="H20" i="20" s="1"/>
  <c r="G20" i="20"/>
  <c r="F21" i="20"/>
  <c r="H21" i="20" s="1"/>
  <c r="G21" i="20"/>
  <c r="F22" i="20"/>
  <c r="H22" i="20" s="1"/>
  <c r="G22" i="20"/>
  <c r="F24" i="20"/>
  <c r="H24" i="20" s="1"/>
  <c r="G24" i="20"/>
  <c r="F25" i="20"/>
  <c r="H25" i="20" s="1"/>
  <c r="G25" i="20"/>
  <c r="F26" i="20"/>
  <c r="H26" i="20" s="1"/>
  <c r="G26" i="20"/>
  <c r="F27" i="20"/>
  <c r="H27" i="20" s="1"/>
  <c r="G27" i="20"/>
  <c r="F28" i="20"/>
  <c r="H28" i="20" s="1"/>
  <c r="G28" i="20"/>
  <c r="F29" i="20"/>
  <c r="H29" i="20" s="1"/>
  <c r="G29" i="20"/>
  <c r="F30" i="20"/>
  <c r="H30" i="20" s="1"/>
  <c r="G30" i="20"/>
  <c r="F32" i="20"/>
  <c r="H32" i="20" s="1"/>
  <c r="G32" i="20"/>
  <c r="F33" i="20"/>
  <c r="H33" i="20" s="1"/>
  <c r="G33" i="20"/>
  <c r="F23" i="20"/>
  <c r="H23" i="20" s="1"/>
  <c r="G23" i="20"/>
  <c r="F34" i="20"/>
  <c r="H34" i="20" s="1"/>
  <c r="G34" i="20"/>
  <c r="F35" i="20"/>
  <c r="H35" i="20" s="1"/>
  <c r="G35" i="20"/>
  <c r="F36" i="20"/>
  <c r="H36" i="20" s="1"/>
  <c r="G36" i="20"/>
  <c r="F37" i="20"/>
  <c r="H37" i="20" s="1"/>
  <c r="G37" i="20"/>
  <c r="F39" i="20"/>
  <c r="H39" i="20" s="1"/>
  <c r="G39" i="20"/>
  <c r="F40" i="20"/>
  <c r="H40" i="20" s="1"/>
  <c r="G40" i="20"/>
  <c r="F41" i="20"/>
  <c r="H41" i="20" s="1"/>
  <c r="G41" i="20"/>
  <c r="F42" i="20"/>
  <c r="H42" i="20" s="1"/>
  <c r="G42" i="20"/>
  <c r="F43" i="20"/>
  <c r="H43" i="20" s="1"/>
  <c r="G43" i="20"/>
  <c r="F44" i="20"/>
  <c r="H44" i="20" s="1"/>
  <c r="G44" i="20"/>
  <c r="F45" i="20"/>
  <c r="H45" i="20" s="1"/>
  <c r="G45" i="20"/>
  <c r="F3" i="3"/>
  <c r="H3" i="3" s="1"/>
  <c r="G3" i="3"/>
  <c r="F4" i="3"/>
  <c r="H4" i="3" s="1"/>
  <c r="G4" i="3"/>
  <c r="F5" i="3"/>
  <c r="H5" i="3" s="1"/>
  <c r="G5" i="3"/>
  <c r="F6" i="3"/>
  <c r="H6" i="3" s="1"/>
  <c r="G6" i="3"/>
  <c r="F7" i="3"/>
  <c r="H7" i="3" s="1"/>
  <c r="G7" i="3"/>
  <c r="F8" i="3"/>
  <c r="H8" i="3" s="1"/>
  <c r="G8" i="3"/>
  <c r="F9" i="3"/>
  <c r="H9" i="3" s="1"/>
  <c r="G9" i="3"/>
  <c r="F10" i="3"/>
  <c r="H10" i="3" s="1"/>
  <c r="G10" i="3"/>
  <c r="F11" i="3"/>
  <c r="H11" i="3" s="1"/>
  <c r="G11" i="3"/>
  <c r="F12" i="3"/>
  <c r="H12" i="3" s="1"/>
  <c r="G12" i="3"/>
  <c r="F13" i="3"/>
  <c r="H13" i="3" s="1"/>
  <c r="G13" i="3"/>
  <c r="F14" i="3"/>
  <c r="H14" i="3" s="1"/>
  <c r="G14" i="3"/>
  <c r="F15" i="3"/>
  <c r="H15" i="3" s="1"/>
  <c r="G15" i="3"/>
  <c r="F17" i="3"/>
  <c r="H17" i="3" s="1"/>
  <c r="G17" i="3"/>
  <c r="F18" i="3"/>
  <c r="H18" i="3" s="1"/>
  <c r="G18" i="3"/>
  <c r="F19" i="3"/>
  <c r="H19" i="3" s="1"/>
  <c r="G19" i="3"/>
  <c r="H21" i="3"/>
  <c r="G21" i="3"/>
  <c r="F24" i="3"/>
  <c r="H24" i="3" s="1"/>
  <c r="G24" i="3"/>
  <c r="F25" i="3"/>
  <c r="H25" i="3" s="1"/>
  <c r="G25" i="3"/>
  <c r="F27" i="3"/>
  <c r="H27" i="3" s="1"/>
  <c r="G27" i="3"/>
  <c r="F28" i="3"/>
  <c r="H28" i="3" s="1"/>
  <c r="G28" i="3"/>
  <c r="F30" i="3"/>
  <c r="H30" i="3" s="1"/>
  <c r="G30" i="3"/>
  <c r="F31" i="3"/>
  <c r="H31" i="3" s="1"/>
  <c r="G31" i="3"/>
  <c r="F32" i="3"/>
  <c r="H32" i="3" s="1"/>
  <c r="G32" i="3"/>
  <c r="F33" i="3"/>
  <c r="H33" i="3" s="1"/>
  <c r="G33" i="3"/>
  <c r="F35" i="3"/>
  <c r="H35" i="3" s="1"/>
  <c r="G35" i="3"/>
  <c r="F36" i="3"/>
  <c r="H36" i="3" s="1"/>
  <c r="G36" i="3"/>
  <c r="F37" i="3"/>
  <c r="H37" i="3" s="1"/>
  <c r="G37" i="3"/>
  <c r="F38" i="3"/>
  <c r="H38" i="3" s="1"/>
  <c r="G38" i="3"/>
  <c r="F39" i="3"/>
  <c r="H39" i="3" s="1"/>
  <c r="G39" i="3"/>
  <c r="F40" i="3"/>
  <c r="H40" i="3" s="1"/>
  <c r="G40" i="3"/>
  <c r="F41" i="3"/>
  <c r="H41" i="3" s="1"/>
  <c r="G41" i="3"/>
  <c r="F42" i="3"/>
  <c r="H42" i="3" s="1"/>
  <c r="G42" i="3"/>
  <c r="F43" i="3"/>
  <c r="H43" i="3" s="1"/>
  <c r="G43" i="3"/>
  <c r="F44" i="3"/>
  <c r="H44" i="3" s="1"/>
  <c r="G44" i="3"/>
  <c r="F45" i="3"/>
  <c r="H45" i="3" s="1"/>
  <c r="G45" i="3"/>
  <c r="F48" i="3"/>
  <c r="H48" i="3" s="1"/>
  <c r="G48" i="3"/>
  <c r="F49" i="3"/>
  <c r="H49" i="3" s="1"/>
  <c r="G49" i="3"/>
  <c r="F50" i="3"/>
  <c r="H50" i="3" s="1"/>
  <c r="G50" i="3"/>
  <c r="F51" i="3"/>
  <c r="H51" i="3" s="1"/>
  <c r="G51" i="3"/>
  <c r="F52" i="3"/>
  <c r="H52" i="3" s="1"/>
  <c r="G52" i="3"/>
  <c r="F53" i="3"/>
  <c r="H53" i="3" s="1"/>
  <c r="G53" i="3"/>
  <c r="F54" i="3"/>
  <c r="H54" i="3" s="1"/>
  <c r="G54" i="3"/>
  <c r="F55" i="3"/>
  <c r="H55" i="3" s="1"/>
  <c r="G55" i="3"/>
  <c r="F56" i="3"/>
  <c r="H56" i="3" s="1"/>
  <c r="G56" i="3"/>
  <c r="F57" i="3"/>
  <c r="H57" i="3" s="1"/>
  <c r="G57" i="3"/>
  <c r="F59" i="3"/>
  <c r="H59" i="3" s="1"/>
  <c r="G59" i="3"/>
  <c r="F60" i="3"/>
  <c r="H60" i="3" s="1"/>
  <c r="G60" i="3"/>
  <c r="F63" i="3"/>
  <c r="H63" i="3" s="1"/>
  <c r="G63" i="3"/>
  <c r="F64" i="3"/>
  <c r="H64" i="3" s="1"/>
  <c r="G64" i="3"/>
  <c r="F61" i="3"/>
  <c r="H61" i="3" s="1"/>
  <c r="G61" i="3"/>
  <c r="F62" i="3"/>
  <c r="H62" i="3" s="1"/>
  <c r="G62" i="3"/>
  <c r="F65" i="3"/>
  <c r="H65" i="3" s="1"/>
  <c r="G65" i="3"/>
  <c r="F66" i="3"/>
  <c r="H66" i="3" s="1"/>
  <c r="G66" i="3"/>
  <c r="F67" i="3"/>
  <c r="H67" i="3" s="1"/>
  <c r="G67" i="3"/>
  <c r="F10" i="15" l="1"/>
  <c r="G10" i="15"/>
  <c r="F2" i="11"/>
  <c r="G2" i="11"/>
  <c r="H2" i="11" s="1"/>
  <c r="H41" i="11" l="1"/>
  <c r="F2" i="9" l="1"/>
  <c r="G2" i="9"/>
  <c r="H2" i="9" s="1"/>
  <c r="F2" i="15" l="1"/>
  <c r="G2" i="15"/>
  <c r="F3" i="15"/>
  <c r="G3" i="15"/>
  <c r="F4" i="15"/>
  <c r="G4" i="15"/>
  <c r="F5" i="15"/>
  <c r="G5" i="15"/>
  <c r="F6" i="15"/>
  <c r="G6" i="15"/>
  <c r="F7" i="15"/>
  <c r="G7" i="15"/>
  <c r="F8" i="15"/>
  <c r="G8" i="15"/>
  <c r="G2" i="20" l="1"/>
  <c r="F2" i="20"/>
  <c r="H2" i="20" s="1"/>
  <c r="G46" i="20" l="1"/>
  <c r="H46" i="20"/>
  <c r="H2" i="3" l="1"/>
  <c r="G2" i="3"/>
  <c r="F5" i="13" l="1"/>
  <c r="F4" i="1" l="1"/>
  <c r="G9" i="15"/>
  <c r="F9" i="15"/>
  <c r="F2" i="19" l="1"/>
  <c r="G2" i="19"/>
  <c r="H17" i="19" l="1"/>
  <c r="G17" i="19"/>
  <c r="G57" i="16"/>
  <c r="H57" i="16"/>
  <c r="G11" i="15" l="1"/>
  <c r="H11" i="15"/>
  <c r="F2" i="13" l="1"/>
  <c r="G2" i="13"/>
  <c r="F3" i="13"/>
  <c r="F4" i="13"/>
  <c r="H6" i="13" l="1"/>
  <c r="G6" i="13"/>
  <c r="F2" i="12"/>
  <c r="H144" i="12" s="1"/>
  <c r="G144" i="12"/>
  <c r="G41" i="11" l="1"/>
  <c r="G75" i="9" l="1"/>
  <c r="H75" i="9"/>
  <c r="H68" i="3" l="1"/>
  <c r="G68" i="3"/>
  <c r="F9" i="2"/>
  <c r="H9" i="2" s="1"/>
  <c r="G9" i="2"/>
  <c r="F10" i="2"/>
  <c r="H10" i="2" s="1"/>
  <c r="G10" i="2"/>
  <c r="F11" i="2"/>
  <c r="H11" i="2" s="1"/>
  <c r="G11" i="2"/>
  <c r="F12" i="2"/>
  <c r="H12" i="2" s="1"/>
  <c r="G12" i="2"/>
  <c r="F13" i="2"/>
  <c r="H13" i="2" s="1"/>
  <c r="G13" i="2"/>
  <c r="F14" i="2"/>
  <c r="H14" i="2" s="1"/>
  <c r="G14" i="2"/>
  <c r="F15" i="2"/>
  <c r="H15" i="2" s="1"/>
  <c r="G15" i="2"/>
  <c r="F16" i="2"/>
  <c r="H16" i="2" s="1"/>
  <c r="G16" i="2"/>
  <c r="F17" i="2"/>
  <c r="H17" i="2" s="1"/>
  <c r="G17" i="2"/>
  <c r="G20" i="2" l="1"/>
  <c r="H20" i="2"/>
  <c r="F2" i="1"/>
  <c r="H2" i="1" s="1"/>
  <c r="G2" i="1"/>
  <c r="F3" i="1"/>
  <c r="H3" i="1" s="1"/>
  <c r="G3" i="1"/>
  <c r="H4" i="1"/>
  <c r="G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1" i="1"/>
  <c r="G11" i="1"/>
  <c r="H11" i="1"/>
  <c r="H12" i="1" l="1"/>
  <c r="G12" i="1"/>
</calcChain>
</file>

<file path=xl/sharedStrings.xml><?xml version="1.0" encoding="utf-8"?>
<sst xmlns="http://schemas.openxmlformats.org/spreadsheetml/2006/main" count="1238" uniqueCount="568">
  <si>
    <t>szt.</t>
  </si>
  <si>
    <t>wartość brutto
[zł]</t>
  </si>
  <si>
    <t>wartość netto
[zł]</t>
  </si>
  <si>
    <t>cena brutto
[zł]</t>
  </si>
  <si>
    <t>stawka VAT
[%]</t>
  </si>
  <si>
    <t>cena za sztukę
[zł]</t>
  </si>
  <si>
    <t>ilość</t>
  </si>
  <si>
    <t>jm</t>
  </si>
  <si>
    <t>nazwa materiału z opisem</t>
  </si>
  <si>
    <t>Pojemnik na odpady medyczne z przykrywką 10L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</si>
  <si>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10L żółty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</si>
  <si>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2L żółty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</si>
  <si>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5L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</si>
  <si>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rol.</t>
  </si>
  <si>
    <t>bl.</t>
  </si>
  <si>
    <t>Papier do KTG Sonicaid Oxford Team 143x150x300</t>
  </si>
  <si>
    <t>Papier do KTG 151x90x150 składanka 112mm Comen</t>
  </si>
  <si>
    <t>Papier do KTG 110mm 111x100x150 Cito</t>
  </si>
  <si>
    <t>Papier do EKG z nadrukiem Ascard 612 210x25 Dedalus</t>
  </si>
  <si>
    <t>Papier do Ekg SE/CM-600 Comen 110x140 20m składanka</t>
  </si>
  <si>
    <t>Papier do EKG PC Lifepack 11-12 107x23</t>
  </si>
  <si>
    <t>Papier do Ekg 215x30 kompatybilne z urządzeniami Walmed</t>
  </si>
  <si>
    <t>Papier do defibrylatora TEC 5531 Nihon Kohden</t>
  </si>
  <si>
    <t>op.</t>
  </si>
  <si>
    <t>Ściereczka z mikrofazy 30cmx30cm żółta gramatura 220 g/m2 wytrzymałość około 300 cykli prania</t>
  </si>
  <si>
    <t>Ściereczka z mikrofazy 30cmx30cm zielona gramatura 220 g/m2 wytrzymałość około 300 cykli prania</t>
  </si>
  <si>
    <t>Ściereczka z mikrofazy 30cmx30cm niebieska gramatura 220 g/m2 wytrzymałość około 300 cykli prania</t>
  </si>
  <si>
    <t>Ściereczka z mikrofazy 30cmx30cm czerwona gramatura 220 g/m2 wytrzymałość około 300 cykli prania</t>
  </si>
  <si>
    <t>Ścierka bawełniana do podłogi szara 60x70 cm, wchłania wodę nie pozostawiając zacieków i smug. Ścierkę można prać ręcznie lub w pralce w temperaturze do 60 °C.</t>
  </si>
  <si>
    <t>kpl.</t>
  </si>
  <si>
    <t>Szufelka ze zmiotką całość wykonana z trwałego tworzywa, gumowe zakończenie szufelki ułatwia zbieranie odpadów.</t>
  </si>
  <si>
    <t>Szczotka do rąk plastikowa z uchwytem wykonana z tworzywa ze sztywnym włosiem syntetycznym. Korpus szczoteczki ergonomiczny idealnie pasujący do dłoni co pozwala na pewny i mocny uchwyt szczotki podczas szorowania.</t>
  </si>
  <si>
    <t>para</t>
  </si>
  <si>
    <t>Proszek piorąco-dezynfekujący Clovin II Septon 15kg</t>
  </si>
  <si>
    <t>Kret do udrażniania rur w żelu 500 ml likwiduje nieprzyjemne zapachy, doskonały zarówno w kuchni i łazience likwiduje zatory organiczne ( tłuszcz, włosy, papier, odpadki kuchenne)</t>
  </si>
  <si>
    <t>Mleko Łaciate 2% 1L w karotniku</t>
  </si>
  <si>
    <t>Kwasek cytrynowy 20g</t>
  </si>
  <si>
    <t xml:space="preserve">Kleik ryżowy 160g </t>
  </si>
  <si>
    <t>Kawa rozpuszczalna 200g Tchibo</t>
  </si>
  <si>
    <t>Cukier biały 1kg</t>
  </si>
  <si>
    <t>Żel do EKG 500ml bezbarwne</t>
  </si>
  <si>
    <t>Żel do EEG 250 ml do defibrylacji</t>
  </si>
  <si>
    <t>Woda demineralizowana 5l</t>
  </si>
  <si>
    <t>Wieszak do worków na mocz niesterylny z mocnego i trwałego tworzywa sztucznego, umocowanie zapobiegającego załamywaniu się drenu, dopasowany do okrągłych i kwadratowych ram łóżek, dwa uchwyty po każdej stronie, nazwa wytwórcy umieszczona na wyrobie, nie zawiera lateksu, nie zawiera ftalanów</t>
  </si>
  <si>
    <t>Utrwalacz cytologiczny spray 200ml preparat w aerozolu do utrwalania pobranych wymazów biologicznych w celu ich późniejszego badania. Chroni materiał przed wpływem warunków otoczenia.</t>
  </si>
  <si>
    <t>Szyna druciana Kramer 70x500 przeznaczone do pewnego i stabilnego unieruchomienia uszkodzonej kończyny.</t>
  </si>
  <si>
    <t>Szyna druciana Kramer 100x1000 przeznaczone do pewnego i stabilnego unieruchomienia uszkodzonej kończyny.</t>
  </si>
  <si>
    <t>Szyna aluminiowa do palców 230x18 wykonane są z blachy aluminiowej wyklejanej białą gąbką lateksową, która umożliwia wentylację. Produkt przeznaczony jest do jednorazowego użytku. Nie jest sterylny i nie nadaję się do sterylizacji. Nie wchodzi w interakcję z innymi produktami medycznymi. Po wykonaniu , produkt jest prosty z możliwością łatwego formowania do potrzeb pacjenta.</t>
  </si>
  <si>
    <t>Szczotka chirurgiczna sucha, jałowa szczoteczka przeznaczona do dokładnego, chirurgicznego mycia rąk. Skutecznie usuwa zanieczyszczenia i przygotowuje dłonie do dezynfekcji przed operacją. Nie jest nasączona żadnym detergentem ani substancją myjącą. Wysterylizowana tlenkiem etylenu.</t>
  </si>
  <si>
    <t>worków</t>
  </si>
  <si>
    <t>Sól warzona w tabletkach do uzdatniania wody pakowane po 25 kg</t>
  </si>
  <si>
    <t>Proszek żelujący 2kg w wiaderku, zamienia w żel i zachowuje w tej formie krew, składniki krwi oraz inne płyny o szerokim zakresie pH oraz koncentracji elektrolitów. Produkt żeluje płyny o wadze odpowiadającej od 40 do 200 wagi własnej.</t>
  </si>
  <si>
    <t>Nerka jednorazowego użytku w 100% makulatury, biodegradowalne, nie zawierające chloru ani substancji niebezpiecznych, utrzymują wodę przez 4 godziny</t>
  </si>
  <si>
    <t>Mata dekontaminacyjna 45x115 w kolorze niebieskim składająca się z 30 warstw cienkich arkuszy lepnych, każda powłoka wykonana z żywicy polietylenowej, nie zawiera metali ciężkich, pierwszy i ostatni listek zabezpieczony nieprzylepną folią, grubość maty około 2 mm, spód przylega do podłogi na całej powierzchni co zapiega jej przesuwaniu się, umożliwia bezpobremowy przejazd wózków lub łóżek bez ryzyka zawijania się lub rozdarcia maty, brak potrzeby czyszczenia maty, w rogu maty znajduje się numeracja dla szybkiej indetyfikacji oraz łatwego usuwania kolejnych warstw, lekka i bez środka biobójczego</t>
  </si>
  <si>
    <t>Kompres żelowy zimno/ciepło 30x40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</si>
  <si>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Kompres żelowy zimno/ciepło 21x38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</si>
  <si>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Kompres żelowy zimno/ciepło 13x14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</si>
  <si>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Koc ratunkowy foliowy termiczny wykonany z metalicznej folii PET, chroni przed niekorzystym wpływem warunków atomosferycznych, odporny na uszkodzenia, hipoalergiczny</t>
  </si>
  <si>
    <t>Kaczka tradycyjna jednorazowa ergonomiczny kształt kaczki ułatwia dopasowanie się do nóg pacjenta, łatwa do przenoszenia, stabilna z płaską dolną powierzchnią, gładkie wykończenie brzegów, kształt umożliwia zamocowanie na zasobnikach i uchwytach, jednorazowego użytku, pojemność 875 ml, wykonany z papieru celulozowego, rozmiat 245 x 105 x 15 mm, waga 35 g, czas nasiąkania powyżej 4 godzin</t>
  </si>
  <si>
    <t>Kaczka plastikowa męska pojemność 1000 ml, wykonana z polipropylenu. Kaczkę można sterylizować w atmosferze suchego powietrza o temperaturze 130 °C, oraz w autoklawie w atmosferze sprężonej pary wodnej w temperaturze 126°C. Można go myć i dezynfekować powszechnie używanymi do tego celu środkami.</t>
  </si>
  <si>
    <t>Butelka do zbiórki moczu 2500ml wykonana z polipropylenu</t>
  </si>
  <si>
    <t>Basen szpitalny plastikowy,  umożliwia załatwianie potrzeb fizjologicznych w pozycji leżącej, można dokonać dezynfekcji za pomocą płynu do dezynfekcji lub w autoklawie w temperaturze do 120°C.</t>
  </si>
  <si>
    <t>Basen jednorazowy dla osób leżących płaski w 100% makulatury, biodegradowalne, nie zawierające chloru ani substancji niebezpiecznych, utrzymują wodę przez 4 godziny</t>
  </si>
  <si>
    <t>Zszywki 24/6 grand</t>
  </si>
  <si>
    <t>Zszywacz, zszywa do 20 kartek, na zszywki 24/6 i 26/6, głębokość zszywania 48 mm, zszywanie otwarte i zamknięte, pojemnik na zapasowe zszywki</t>
  </si>
  <si>
    <t>Zeszyt 80 kartkowy kratka A5 miękka oprawa, papier o gramaturze 80 g/m2</t>
  </si>
  <si>
    <t>Zeszyt 60 kartkowy kratka A5 miękka oprawa, papier o gramaturze 80 g/m2</t>
  </si>
  <si>
    <t>Zeszyt 32 kartkowy kratka A5 miękka oprawa, papier o gramaturze 80 g/m2</t>
  </si>
  <si>
    <t>Zeszyt 16 kartkowy kratka A5, miękka oprawa, papier o gramaturze 80 g/m2</t>
  </si>
  <si>
    <t>Zakładki indeksujące 45x12 cm, 5 kolorów po 25 zakładek, strzałki, foliowe, po odklejeniu nie pozostawiają śladów</t>
  </si>
  <si>
    <t>Wąsy skoroszytowe z metalową blaszką 25 sztuk w opakowaniu</t>
  </si>
  <si>
    <t>Torebka strunowa 25/35 polietylen (folia miękka) z atestem PZH 100 sztuk w opakowaniu</t>
  </si>
  <si>
    <t>Torebka strunowa 20/25 polietylen (folia miękka) z atestem PZH 100 sztuk w opakowaniu</t>
  </si>
  <si>
    <t>Torebka strunowa 10/20 polietylen (folia miękka) z atestem PZH 100 sztuk w opakowaniu</t>
  </si>
  <si>
    <t>Temperówka metalowa pojedyncza</t>
  </si>
  <si>
    <t>Teczka zawieszkowa A4 grubość kartonu 275 gsm, do przechowywania dokumentów</t>
  </si>
  <si>
    <t>Teczka A4 na gumkę papierowa biała bez nadruku, posiada trzy wewnętrzne klapy zapobiegające wypadaniu dokumentów</t>
  </si>
  <si>
    <t>Teczka A4 z klipem okładki z folii PVC wewnątrz usztywnione tekturą, sprężysty mechanizm zaciskowy do przytrzymania kartek, kieszeń na wewnętrznej stronie okładki z miejscem na długopis</t>
  </si>
  <si>
    <t>Taśma biurowa klejąca przezroczysta 18x30</t>
  </si>
  <si>
    <t>Szufladki na biurko format A4, wykonana z polistyrenu, z przodu miejsce do naklejenia etykiet, profilowany przód zabezpieczający dokumenty przed wypadaniem, możliwość łączenia pionowo lub kaskadowo</t>
  </si>
  <si>
    <t>Spinacz biurowy 50 mm okrągłe</t>
  </si>
  <si>
    <t>Spinacz biurowy 33 mm okrągłe</t>
  </si>
  <si>
    <t>Spinacz biurowy 28 mm okrągłe</t>
  </si>
  <si>
    <t>Rozszywacz do zszywek 24/6 i 26/6, posiada blokadę</t>
  </si>
  <si>
    <t>Przekładka kartonowa 1/3 A4 kolorowa 100szt. w opakowaniu, mają na boku dziurki, które pasują do wszystkich klasycznych segregatorów</t>
  </si>
  <si>
    <t>Papier ksero A4, gramatura 200 g/m2, ilośc arkuszy w ryzie 250</t>
  </si>
  <si>
    <t>Papier ksero A4, gramatura 80 g/m2, ilośc arkuszy w ryzie 500</t>
  </si>
  <si>
    <t>Papier ksero A3, gramatura 80 g/m2, ilośc arkuszy w ryzie 500</t>
  </si>
  <si>
    <t>Ołówek z gumką, wykonany w połowie z materiałów z odzysku, nie pozostawia drzazg w przypadku złamania</t>
  </si>
  <si>
    <t>Nożyczki biurowe z gumowym uchwytem, oszlifowane ostrza 25 cm</t>
  </si>
  <si>
    <t>Linijka biurowa, przezroczysta, nieścieralna podziałka, zaokrąglone rogi, długość 40cm</t>
  </si>
  <si>
    <t>Kostka papierowa biała, klejona 85x85x80 mm</t>
  </si>
  <si>
    <t>Korektor w taśmie, wygodny i suchy korektor z możliwością natychmiastowego pisania, długość taśmy 4,2 mm x 10 m</t>
  </si>
  <si>
    <t>Korektor w płynie 20 ml, szybkoschnący, doskonale kryjący, aplikator w formie akrylowej gąbki</t>
  </si>
  <si>
    <t>Korektor pióro z cienką końcówką, 7 ml szybkoschnącego płynu korygującego, przezroczysta nasadka chroniąca przed wysychaniem, powierzchnia korygowania 630 m2</t>
  </si>
  <si>
    <t>Koperta CD-R biała z okienkiem samoklejąca z paskiem</t>
  </si>
  <si>
    <t>Koperta C6 biała samoklejąca z paskiem</t>
  </si>
  <si>
    <t>Koperta C5 biała samoklejąca z paskiem</t>
  </si>
  <si>
    <t>Koperta C4 biała samoklejąca z paskiem</t>
  </si>
  <si>
    <t>Koperta B5 rozszerzana dno i bok, samoklejąca z paskiem</t>
  </si>
  <si>
    <t>Koperta B4 rozszerzona dno i bok, samoklejąca z paskiem</t>
  </si>
  <si>
    <t>Klip biurowy 51 mm grand</t>
  </si>
  <si>
    <t>Klip biurowy 41 mm grand</t>
  </si>
  <si>
    <t>Klip biurowy 25 mm grand</t>
  </si>
  <si>
    <t>Klej w sztyfcie 22 g bezbarwny, bezwonny, zmywalny i niebrudzący, zawiera pvp</t>
  </si>
  <si>
    <t>Kalkulator biurowy Citizen SDC-444S</t>
  </si>
  <si>
    <t>Kalka woskowa 74mb 064</t>
  </si>
  <si>
    <t>Kalka maszynowa czarna A4 50 szt., powlekana woskiem z warstwą plastikową, wielokrotnie wykorzystane, samoistnie regenerujące się</t>
  </si>
  <si>
    <t>Gumka do ścierania pozostawia mało ścinek, rozmiar 43x17,4x11,7 mm</t>
  </si>
  <si>
    <t>Folia laminacyjna A5 80mic.</t>
  </si>
  <si>
    <t>rolka</t>
  </si>
  <si>
    <t>Etykiety termotransferowe 40x20mm/2000 szt. gilza 40mm.</t>
  </si>
  <si>
    <t>Datownik samotuszujący 4810 wielkośc cyfr 4 mm</t>
  </si>
  <si>
    <t>Brulion A5 96 kartek kratka miękka oprawa, papier o gramaturze 80 g/m2</t>
  </si>
  <si>
    <t>Brulion A4 96 kartki kratka twarda laminowana oprawa, papier o gramaturze 80 g/m2</t>
  </si>
  <si>
    <t>Brulion A4 192 kartki kratka twarda laminowana oprawa, papier o gramaturze 80 g/m2</t>
  </si>
  <si>
    <t>Blok techniczny A4 biały gramatura 250 g/m2</t>
  </si>
  <si>
    <t>Blok makulaturowy A5 100 kartek kratka, podkładka z grubej tektury, okładka z kredy, klejony po krótkim boku, papier o gramaturze 80 g/m2</t>
  </si>
  <si>
    <t>Blok makulaturowy A4 100 kartek kratka, podkładka z grubej tektury, okładka z kredy, klejony po krótkim boku, papier o gramaturze 80 g/m2</t>
  </si>
  <si>
    <t>Papier termiczny 57mmx6</t>
  </si>
  <si>
    <t>Neoproteozim plus 500 1l</t>
  </si>
  <si>
    <t>Elektroda nożowa prosta trzonek 4mm 5szt. 500-007</t>
  </si>
  <si>
    <t>Elektroda ErgoPEN 2 przyciski trzonek 4 mm 3 pinowy kabel 4,5m ref 215-045</t>
  </si>
  <si>
    <t>Elektroda do Ekg EK-S 60 Holter 50 szt.</t>
  </si>
  <si>
    <t>Elektroda do Ekg EK-S 45 d/dorosłych 50 szt.</t>
  </si>
  <si>
    <t>Elektroda BOWA neutralna dzielona 110cm</t>
  </si>
  <si>
    <t>Test do sterylizacji parowej Steam Indicator Strip, testy chemiczne do autoklawu klasy 4 reagują na dwie lub więcej zmiennych krytycznych parametrów procesu sterylizacji parą wodną. Czas reakcji wskaźnika jest kontrolowany przez precyzyjnie dobrany, nietoksyczny skład chemiczny, który jest pozbawiony ołowiu i innych metali ciężkich. Po prawidłowym procesie zachodzi zmiana barwy z niebieskiej na czarna,w zakresie temperatur: 121°C - 134°C i czasie 20 min. - 3,5 min. Wskaźniki nadają się do stosowania w pakietach zawierających m. in. narzędzia metalowe, materiały porowate, gumowe, tworzywa sztuczne i bieliznę bawełnianą. Rozmiar całego wskaźnika wynosi 1,7 cm x 20,5 cm, po przedzieleniu: 1,7 cm x 10,25 cm. Informacja o klasie testu wg norm umieszczona jest na każdym wskaźniku i opakowaniu zbiorczym.</t>
  </si>
  <si>
    <t>Rękaw foliowo-papierowy 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</si>
  <si>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300mmx200m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</si>
  <si>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250mmx200m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</si>
  <si>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200mmx200m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</si>
  <si>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</si>
  <si>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120mmx200m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</si>
  <si>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</si>
  <si>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Szczoteczka do zębów z odsysaniem niesterylna wykonana z polipropylenu, z jednej strony miękkie włosie, z drugiej gąbka, długość 18 cm, długość części czyszczącej 2,5 cm, otwór odsysający od strony włosia jak i z przestrzeni pomiędzy gąbką a włosiem, łącznik do kontrolowanego dosysania ścięty pod kątek 45 stopni, jednorazowego użytku, nie zawiera lateksu, nie zawiera ftalanów, osobno pakowany w folię każda sztuka</t>
  </si>
  <si>
    <t>Golarka jednorazowego użytku. Dwuostrzowa golarka służy do usuwania owłosienia pacjentowi przed zabiegiem.</t>
  </si>
  <si>
    <t>Gąbka do jamy ustnej - niesterylna długość 15 cm, długość gąbki 2,5 cm, uchwyt z poliesteru, gąbka z polipropylenu, jednorazowego użytku, nie zawiera lateksu, nie zawiera ftalanów, każda pakowana osobno w folię</t>
  </si>
  <si>
    <t>Opaska do unieruchomienia kończyn REF 03015</t>
  </si>
  <si>
    <t>Szpatułka laryngologiczna 100 sztuk w opakowaniu niesterylna wykonana z drewna brzozowego, zaokrąglone brzegi oraz krawędzie zapobiegające przed zranieniem, kolor naturalny rozmiar 150 x 17 mm, wytrzymała i jednorazowego użytku</t>
  </si>
  <si>
    <t>Szpatułka laryngologiczna 100 sztuk w opakowaniu sterylna wykonana z drewna brzozowego, zaokrąglone brzegi oraz krawędzie zapobiegające przed zranieniem, kolor naturalny rozmiar 150 x 17 mm, wytrzymała i jednorazowego użytku</t>
  </si>
  <si>
    <t>Pojemnik próbek drzewa oskrzelowego 40 ml do pobierania próbek, podziałka co 1 ml, przeznaczone do wygodnego pobierania próbek śluzu. W zestawie dodatkowa zakręcana pokrywka dla bezpiecznego i wygodnego transportu oraz bezlateksowy dren i etykieta identyfikacyjna. Nie zawiera lateksu, do jednorazowego użytku. Sterylny.</t>
  </si>
  <si>
    <t>Półka na dokumenty siatkowa 3 półki, rozmiar 270x350x295 mm</t>
  </si>
  <si>
    <t>Pojemnik na odpady medyczne z przykrywką 0,7L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</si>
  <si>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1L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</si>
  <si>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1L żółty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</si>
  <si>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2L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</si>
  <si>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 xml:space="preserve">Ostrza do strzygarki CareFusion (surgical clipper blade ref 4406) </t>
  </si>
  <si>
    <t>Szyna aluminiowa do palców 420x20 wykonane są z blachy aluminiowej wyklejanej białą gąbką lateksową, która umożliwia wentylację. Produkt przeznaczony jest do jednorazowego użytku. Nie jest sterylny i nie nadaję się do sterylizacji. Nie wchodzi w interakcję z innymi produktami medycznymi. Po wykonaniu , produkt jest prosty z możliwością łatwego formowania do potrzeb pacjenta.</t>
  </si>
  <si>
    <t>Folia laminacyjna A4 80mic.</t>
  </si>
  <si>
    <t>Rolka kasowa termiczna 57/30, papier termoczuły o gramaturze 50 +/- 6 g/m2 RT05730W emerson</t>
  </si>
  <si>
    <t>Okładka na zeszyt A5</t>
  </si>
  <si>
    <t>ilość zbiorcza w opakowaniu/
kartonie</t>
  </si>
  <si>
    <t>Ręcznik 140x80, biały, airlaid, jednorazowego użytku, grubość 70 g/m2, bardzo chłonny</t>
  </si>
  <si>
    <t>Podkład Abri-soft washable 85x75 z uchwytami, wielokrotnego użytku, służy do ochrony łóżka i materaca, przeznaczony dla osób z nietrzymaniem moczu/kału, chłonność 2000 ml, materiał poliester, włókna wiskozowe, TPU</t>
  </si>
  <si>
    <t>Podkład Abri-soft washable 90x85 z zakładkami każda zakładka boczna ma wymiar 85x50, wielokrotnego użytku, służy do ochrony łóżka i materaca, przeznaczony dla osób z nietrzymaniem moczu/kału, chłonność 2500 ml, materiał poliester, włókna wiskozowe, TPU</t>
  </si>
  <si>
    <t>Podkład Abri-soft washable 210x90 z elastycznymi paskami, wielokrotnego użytku, służy do ochrony łóżka i materaca, przeznaczony dla osób z nietrzymaniem moczu/kału, chłonność 2500 ml, materiał poliester, włókna wiskozowe, TPU</t>
  </si>
  <si>
    <t>Aerozol 100 ml z zawartością 10 % tlenku cynku, bez barwników i substacji zapachowych, ph 5-6</t>
  </si>
  <si>
    <t>Płyn do usuwania pleśni 750g do natychmiastowej likwidacji pozostałości po pleśniach, grzybach glonach, mchach ze wszystkich materiałów, stosowanych w budownictwie wewnątrz i na zewnątrz pomieszczeń oraz do wybielania. Np. do ścian i łazienek, czarnych nalotów na ścianach i fugach, płytkach ceramicznych, w łazienkach wokół wanien, umywalek, muszli toaletowych, oknach, drzwiach a także pomnikach itp.</t>
  </si>
  <si>
    <t>Ręcznik 80x60, biały, airlaid, jednorazowego użytku, grubość 70 g/m2, bardzo chłonny</t>
  </si>
  <si>
    <t xml:space="preserve">Chusteczki nawilżane bezzapachowe, Bambo Nature, 15x20 cm, zamknięcie typu klips, jednorazowego użytku, grubość 45 g/m2 wykonane z 80% poliester, 20% wiskoza, ph 4-5, op. 50 szt. </t>
  </si>
  <si>
    <t>Płyn do mycia włosów i ciała, 200 ml, do mycia bez użycia wody, nie zawiera barwników i substancji zapachowych, ph 5-6</t>
  </si>
  <si>
    <t>Maść cynkowa, 100 ml, bez barwników i substancji zapachowych 20% tlenku cynku, ph 4-5</t>
  </si>
  <si>
    <t>Czepek do mycia włosów, bez użycia wody, z odżywką, bez barwników i sunstacji zapachowych, średnica 32 cm, wykonane z PET i wiskozy, ph 4-6</t>
  </si>
  <si>
    <t>Chusteczki do mycia bez użycia wody, 20x23, jednorazowego użytku, wykonane z wiskozy, przeznaczone do higieny osobistej, grubość 80 g/m3, ph 4,5-5, 8 sztuk w opakowaniu</t>
  </si>
  <si>
    <t>Chusteczki nawilżane, 20x27 z zamknięciem typu klips, jednorazowego użytku, 80% poliester, 20% wiskoza, grubość 45 g/m2, ph 4-6, 80 sztuk w opakownaiu</t>
  </si>
  <si>
    <t>Gąbka Nexclorex 4% do mycia ciała wykonana z poliuretanu, nasączona antyseptyczną nie zawierającą mydła substancją  roztworu diglukonianu chlorheksydyny 25 ml o stężeniu wagowym 4%, nie wymaga spłukiwania, nie zawiera lateksu, jednorazowego użytku, niesterylna,  opakowanie blistrowe i łatwe do rodzieralnego otwarcia, rozmiar 12x7,5x2,3cm</t>
  </si>
  <si>
    <t>Gąbka body Clorex 2% do mycia ciała wykonana z poliuretanu, nasączona 25 ml substancją niezawierającą mydła z dodatkiem 2% roztworu diglukonianu chlorheksydyny, nie wymaga spłukiwania, nie zawiera lateksu, jednorazowego użytku, niesterylna,  opakowanie blistrowe i łatwe do rodzieralnego otwarcia, rozmiar 12x7,5x2,3cm</t>
  </si>
  <si>
    <t>Worek odkurzacza Karcher 6.959-130 kompatybilny z odkurzaczem Karcher WD3</t>
  </si>
  <si>
    <t>Kieliszki do leków PP 30ml wykonany z polipropylenu wolnego do BPA, transparentny materiał, skala linearna co 1 ml, cyfrowa co 5 ml, zaokrąglone brzegi kieliszka, szerokość dna 27 mm, szerogość górnego brzegu 39 mm, jednorazowego użytku, pakowane zbiorczo po 100 sztuk</t>
  </si>
  <si>
    <t>Preparat do usuwania śladów po naklejkach, taśmach klejących, gumach, pisakach 500 ml z atomizerem
poprzednio stosowane: Mediclean 250, Stick off</t>
  </si>
  <si>
    <t>Preparat do gruntownego czyszczenia fug podłogowych i ściennych 500 ml z atomizerem, rozpuszcza trudne do usunięcia zabrudzenia bez konieczności szorowania, gotowy do użycia
poprzednio stosowane: Mediclean 260, Fuginex</t>
  </si>
  <si>
    <t>Polimerowa powłoka do zabezpieczania wodoodpornych powierzchni tj. linoleum, PCV, lastrico, beton, tworzy trwałą powłokę ochronną, odporną na zarysowania i przenikanie zanieczyszczeń, działa antypoślizgowo, powłoka nie zmienia koloru, zachowuje połysk na długi czas, pojemność 5l
poprzednio stosowane: Mediclean 142, Mirror</t>
  </si>
  <si>
    <t>Preparat do czyszczenia i pielęgnacji stali nierdzewnej, niepozostawiający śladów 500 ml z automizerem, chroni przed rdzą i procesami utleniania, nadaje właściwości antystatyczne, zapobiega powstawaniu śladów, dopuszczalny środek zapachowy
poprzednio stosowane: Stal clean, Tana inoxol, Mediclean 240, Steel Shine</t>
  </si>
  <si>
    <t>Mleczko do czyszczenia 500 ml powierzchni gładkich, usuwa naloty z kamienia i rdzę, gotowy do użycia, nadaje połysk, nie rysuje, nie pozostawia smug i zacieków, dopuszczalny środek zapachowy
poprzednio stosowane: Roko classik, Mediclean 520, Ocean</t>
  </si>
  <si>
    <t>Żel do mycia sedesów, umywalek, armatury, usuwa kamień, rdzę, pozostałości mydła, tłuste zabrudzenia 750 ml, dopuszczalny środek zapachowy
poprzednio stosowany: Mors, Domestos, Mediclean 320, Hipo WC</t>
  </si>
  <si>
    <t>Preparat do czyszczenia i wybielania muszli klozetowych, pisuarów, wanien, umywalek, brodzików, zlewów, odpływów, koszy i pojemników na odpady, usuwa przebarwienia wywołane obecnością grzybów, czyści fugi i wrażliwe na środki kwasowe powierzchnie, działanie antybakteryjne 750 ml
poprzednio stosowane: Mediclean 330, Sanibianco</t>
  </si>
  <si>
    <t>Koncentrat do powierzchni sanitarnych o wzmocnionym działaniu czyszczącym 1l, silny środek do silnych zabrudzeń, na zabrudzenia pochodzenia organicznego, wskazuje działanie antybakteryjne, nie niszczy czyszczonych powierzchni
poprzednio stosowane: Buzil Bucalex, Mediclean 315, Disept</t>
  </si>
  <si>
    <t>dodatkowe uwagi</t>
  </si>
  <si>
    <t>Balsam do ciała 30 ml łagodny produkt do ciała i włosów, skutecznie i delikatnie oczyszcza skórę, zachowując jej naturalny poziom nawilżenia. Przebadany dematologicznie, do codziennej pielęgnacji, ph neutralne dla skóry.
poprzednio stosowany: ADA AS Body Lotion Aqua Senses</t>
  </si>
  <si>
    <t>Szampon do włosów i ciała 30 ml łagodny produkt do ciała i włosów, skutecznie i delikatnie oczyszcza skórę, zachowując jej naturalny poziom nawilżenia, przebadany dermatologicznie, ph neutralne dla skóry
poprzednio stosowany: ADA AS Hair&amp;Body Shampoo Aqua Senses</t>
  </si>
  <si>
    <t>Zestaw do pielęgnacji jamy ustnej zawierający szczoteczkę do zębów oraz pastę do zębów 3g
poprzednio stosowane: ADA Mundpflegeset</t>
  </si>
  <si>
    <t>Zestaw higieniczny zawierający 3 patyczki higieniczne oraz 2 płatki kosmetyczne
poprzednio stosowane: Vanity Set</t>
  </si>
  <si>
    <t xml:space="preserve">Paski testowe do Adaspor Plus </t>
  </si>
  <si>
    <t>Adaspor Plus 5l</t>
  </si>
  <si>
    <t>Ze względu na wymagania producenta niedopusza się zamienników</t>
  </si>
  <si>
    <t>Żel aktywny do masażu z zawartością olejków eterycznych, kamfory mentolu rozluźnia mięśnie, odpręża, odświeża, poprawia ukrwienie skóry, wskazuje działanie ochronne dla skóry 500 ml</t>
  </si>
  <si>
    <t>Wapno sodowane do absorpcji CO2 w układach oddechowych aparatów do znieczulania</t>
  </si>
  <si>
    <t>Zestaw do golenia higieniczne opakowanie zawierające maszynkę do golenia z podwójnym ostrzem oraz saszetkę z żelem do golenia o poj. 6ml.
poprzednio zastosowane: Neutra Shaving kit</t>
  </si>
  <si>
    <t>Chusteczki nawilżane uniwersalne do mycia powierzchni o wymiarach 15x20 przeznaczone do codziennego mycia zawierają środki czyszczące usuwające brud, nie pozostawia smug, włókien, usuwają kurz i zapobiegają jego osadzaniu, nie podrażnia skóry, posiadają otwór z możliwością jego zamknięcia w celu nie wysychania produktu, w opakowaniu 100 chusteczek</t>
  </si>
  <si>
    <t>Oliwka do masażu ciała, twarzy, nie uczula, nie podrażnia skóry z pompką 500ml</t>
  </si>
  <si>
    <t>Ręcznik papierowy składany biały 160 listków dwuwarstwowe, makulaturowe, białość 75% składane w V lub ZZ, wymiary ręcznika 25 x 23cm,, wymiar listka złożonego 11,5x25 cm, gramatura 40g/m2 dopasowane do dozowników tork, merida dla ręczników składanych*</t>
  </si>
  <si>
    <t>Papier HP termiczny do drukarki DPA-038MG10 termoczuły szerokość 112 mm x 25 metrów do rejestracji procesów SECUREX/UNISTERI/SELECTOMAT/FORMPMA/STERIVAP/UNICLEAN trwałość zapisu do 10 lat w warunkach przechowywania do 30 stopni Celsjusza, poniżej 60% wilgotności, bez dostępu słońca, bez dotykania tworzych sztucznych</t>
  </si>
  <si>
    <t>Papier toaletowy biały 2 warstwowy makulaturowy, biały, gofrowany, perforowany co 25 cm, długość wstęgi 140 m, szerokość wstęgi 9 cm, średnica 19 cm, średnica tulei 60 mm, gramatura 2 x 25 g/m2*</t>
  </si>
  <si>
    <t>Papier toaletowy w listkach dwuwarstwowe, celulozowe, gofrowane, białe składane w Z, wymiary listka 21 x 9,5 cm, złożonego 10,5 x 9,5 cm, 225 listki w pakiecie, gramatura 2 x 20 g/m2*</t>
  </si>
  <si>
    <t>Elektroda silikonowo-węglowa 6x6cm posiada specjalne gniazdo do podłączenia przewodu zakończonego wtykiem "banan"(4 mm) oraz "mini banan"(2 mm).</t>
  </si>
  <si>
    <t>Szczotka chirurgiczna wielorazowa SuperBrush300 wielorazowa. Szczoteczka składa się z korpusu wykonanego z wysokiej jakości tworzywa sztucznego oraz włosia typu Tynex, które posiada powłokę antybakteryjną, która przeciwdziała rozwojowi bakterii. Możliwość sterylizacji do 300 razy w temperaturze do 130 stopni Celsjusza.</t>
  </si>
  <si>
    <t>Pojemnik na odpady medyczne z przykrywką 3L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</si>
  <si>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Odkamieniacz do pralki i zmywarki pozwala pozbyć się niebezpiecznych osadów wapnia, które mogą uszkodzić urządzenie od wewnątrz. Zwiększa żywotność sprzętu. Łagodny dla urządzeń. Skutecznie chroni najbardziej wrażliwe części zmywarek – w tym grzałkę, bęben czy inne podzespoły.</t>
  </si>
  <si>
    <t>Bateria 23A 12V</t>
  </si>
  <si>
    <t>Bateria 3V CR2032</t>
  </si>
  <si>
    <t>Bateria alkaliczna 9V 6LR61 6F22</t>
  </si>
  <si>
    <t xml:space="preserve">Bateria alkaliczna LR03 </t>
  </si>
  <si>
    <t>Bateria alkaliczna LR06</t>
  </si>
  <si>
    <t>Bateria alkaliczna LR14</t>
  </si>
  <si>
    <t>Bateria litowa 1/2 AA 3.6V ER14250</t>
  </si>
  <si>
    <t>Plomby plastikowe długie do kontenerów typu Aesculap ze wskaźnikiem kolor czerwony 1000 sztuk</t>
  </si>
  <si>
    <t>Płyn do wybielania tkanin (mopów) na bazie chloru, przeznaczony do stosowania w pralce 1l</t>
  </si>
  <si>
    <t>Płyn do czyszczenia lodówek, mikrofalówek w miejscach, gdzie jest przechowywana żywność, usuwa zapachy i szron. W sprayu z atomizerem 500 ml</t>
  </si>
  <si>
    <t>Filtr do odkurzacza Karcher kompatybilny z odkurzaczem Karcher WD3</t>
  </si>
  <si>
    <t>Zestaw filtrów do odkurzacza SEBO AIRBELT D3 Parkett RD -  Nr.Art.8120ER</t>
  </si>
  <si>
    <t>Cukier trzcinowy w zaszetkach 5g po 100 sztuk</t>
  </si>
  <si>
    <t>Cukier trzcinowy 500g</t>
  </si>
  <si>
    <t>Serwetki kuchenne 3 warstwowa papierowe białe 24 x 24 cm w opakowaniu 50 sztuk, bardzo chłonne, biodegradowalne</t>
  </si>
  <si>
    <t>Sól do zmywarki 4kg zmiękcza wodę, chroni przed osadzaniem się kamienia, chroni zmywarkę przed szkodliwym działaniem twardej wody, przeciwdziała powstawaniu zacieków na naczycniach</t>
  </si>
  <si>
    <t>Kompres żelowy suchy lód zimny do łamania na opuchliznę i dolegliwości bólowe, w ciągu kilku sekund osiąga niską temperaturę 4 st. C, nie wymaga przechowywania w lodówce, jednorazowego użytku, działa od 20 do 40 minut, wymiary 110 x 150 mm, waga 200g</t>
  </si>
  <si>
    <t>Zwilżacz glicerynowy do palców na bazie gliceryny kosmetycznej, nie pozostawiający tłustych plam na papierze, posiadający atest PZH, pojemność 20ml</t>
  </si>
  <si>
    <t>Teczka akt osobowych bordowe, twarda oprawa PCV,  przegródki niezadrukowane A, B, C, D, na grzbiecie kieszeń i kartonik na dane według nowych obowiązujących wzorów</t>
  </si>
  <si>
    <t>Kalendarz A4 dzienny na dany rok</t>
  </si>
  <si>
    <t>Kalendarz A5 dzienny na dany rok</t>
  </si>
  <si>
    <t>Kalendarz A4 tygodniowy na dany rok</t>
  </si>
  <si>
    <t>Kalendarz A5 tygodniowy na dany rok</t>
  </si>
  <si>
    <t>Skorowidz A4, alfabetyczny, laminowana okładka, w kartkę, papier o gramaturze 80 g/m2, 200 kartek</t>
  </si>
  <si>
    <t>Pinezki do tablic korkowych, kolorowe, plastikowe końcówki, opakowanie min. 30 szt.</t>
  </si>
  <si>
    <t>Magnesy do tablic suchościeralnych o średnicy 30 mm 10 sztuk w opakowaniu</t>
  </si>
  <si>
    <t>Płyn do tablic suchościeralnych butelka 250 ml</t>
  </si>
  <si>
    <t>Gąbka magnetyczna do tablic suchościeralnych 106x52x20mm</t>
  </si>
  <si>
    <t>Linijka biurowa, przezroczysta, nieścieralna podziałka, zaokrąglone rogi, długość 20cm</t>
  </si>
  <si>
    <t>Dziurkacz metalowa konstrukcja, obudowa z trwałego tworzywa, pojemnik na odpady z tworzywa sztucznego nierysującego podłoża, ramię antypoślizgowe, podwójny wskaźnik środka strony, listwa formatowa, dziurkuje do 60 kartek, średnica dziurki 5,5 mm, rozstaw dziurek 80 mm</t>
  </si>
  <si>
    <t>Napój owsiany 1L w kartoniku</t>
  </si>
  <si>
    <t>Smar barierta do uszczelek drzwi sterylizatorów parowych opakowanie 50 gr. producent sterylizatorów MMM</t>
  </si>
  <si>
    <t>Czyściwo specjalistyczne w wiaderku suche ściereczki o gramaturze 45 g/m2, nierysujące powierzchni, niepylące i niestrzępiące się, białe, wytrzymałe i odporne na detergenty i rozpuszczalniki, wielkość ściereczki 16x40 cm, ilość ściereczek 200 sztuk, perforowane, zapakowane w folię, która chorni przed wilgocią i zanieczyszczeniem, wiaderko wielkorotnego uzytku łatwe do rozmontowania i umycia, szczelnie zamknięte chroni nasączone ściereczki przed wysychaniem oraz wylewaniem się płunów podczas przenoszenia, wiaderko posiada rączkę, która ułatwia przenoszenie</t>
  </si>
  <si>
    <t>Czyściwo specjalistyczne wkład do wiaderka suche ściereczki o gramaturze 45 g/m2, nierysujące powierzchni, niepylące i niestrzępiące się, białe, wytrzymałe i odporne na detergenty i rozpuszczalniki, wielkość ściereczki 16x40 cm, ilość ściereczek 200 sztuk, perforowane, zapakowane w folię, która chorni przed wilgocią i zanieczyszczeniem</t>
  </si>
  <si>
    <t>Chusteczki 3 warstwowe, 19x19 cm, z bibuły, jednorazowego użytku przeznaczone do higieny osobistej. Zalcene użycie wody. 125 sztuk w opakowaniu</t>
  </si>
  <si>
    <t>Kostka żelowa do wc z aplikatorem na 6 aplikacji, utrzymuje się na mokrej jak i suchej powierzchni, działa zapobiegawczo przeciw osadzaniu się kamienia wodnego, nadaje świezości w toalecie i czyści ją przy każdym spłukaniu</t>
  </si>
  <si>
    <t>Ręcznik papierowy w rolce 2 warstwowy biały makulaturowy, niepylący, chłonny, 65% bieli, 19,5x14cm, długość 90m, gramatura 40 m2/g*</t>
  </si>
  <si>
    <t>Obiadki w słoiczkach dla dzieci BoboVita zupa warzywna 5 miesięcy</t>
  </si>
  <si>
    <t>Obiadki w słoiczkach dla dzieci BoboVita zupa warzywna z indykiem 4 miesięcy</t>
  </si>
  <si>
    <t>Obiadki w słoiczkach dla dzieci BoboVita bukiet warzyw z łososiem w sosie pomidorowym 6 miesięcy</t>
  </si>
  <si>
    <t>Deserki w słoiczkach dla dzieci BoboVita banan, brzoskwinia, jabłko 5 miesięcy</t>
  </si>
  <si>
    <t>Deserki w słoiczkach dla dzieci BoboVita jabłka, banany, owoce jagodowe 5 miesięcy</t>
  </si>
  <si>
    <t>Deserki w słoiczkach dla dzieci BoboVita brzoskwinia, jabłka 4 miesiące</t>
  </si>
  <si>
    <t>Obiadki w słoiczkach dla dzieci BoboVita marchewka z ryżem 3 miesięce</t>
  </si>
  <si>
    <t>Budyń instant do kubeczka 43g</t>
  </si>
  <si>
    <t>Kisiel instant do kubeczka 30g</t>
  </si>
  <si>
    <t>Segregator kolorowy A4 szerokość grzbietu 50 mm z mechanizmem dźwignowym dociskającym, wymienna etykieta na grzbiecie, metalowe okucia na dolnych krawędziach, różne kolory w zależności od zamówienia</t>
  </si>
  <si>
    <t>Segregator kolorowy A4 szerokość grzbietu 80 mm z mechanizmem dźwignowym dociskającym, wymienna etykieta na grzbiecie, metalowe okucia na dolnych krawędziach, różne kolory w zależności od zamówienia</t>
  </si>
  <si>
    <t>Segregator kolorowy A5 szerokość grzbietu 80 mm z mechanizmem dźwignowym dociskającym, wymienna etykieta na grzbiecie, metalowe okucia na dolnych krawędziach, różne kolory w zależności od zamówienia</t>
  </si>
  <si>
    <t>Skoroszyt A4 plastikowy miękki, przednia okładka przezroczysta, tylna kolorowa, w środki blaszka i wąs o długości 14,5 cm z perforacją na grzbiecie do wpięcia w segregator, różne kolory w zależności od zamówienia</t>
  </si>
  <si>
    <t>Herbata melisa 20 torebek Herbapol</t>
  </si>
  <si>
    <t>Herbata mięta 20 torebek Herbapol</t>
  </si>
  <si>
    <t>Cukier biały w saszetkach 5g po 100szt.</t>
  </si>
  <si>
    <t>Herbata rumianek 20 torebek Herbapol</t>
  </si>
  <si>
    <t>Ciastka typu delicje</t>
  </si>
  <si>
    <t>Ciastka wafle</t>
  </si>
  <si>
    <t>Ciastka kruche typu krakuski</t>
  </si>
  <si>
    <t>Ciastka jeżyki</t>
  </si>
  <si>
    <t>Ciastka typu pieguski</t>
  </si>
  <si>
    <t>Tchibo kapsułki 10 szt. espresso elegant</t>
  </si>
  <si>
    <t>Tchibo kapsułki 10 szt. caffe creama mild</t>
  </si>
  <si>
    <t>Tchibo kapsułki 10 szt. caffe creama rich aroma</t>
  </si>
  <si>
    <t>Tchibo kapsułki 10 szt. caffe creama colombia</t>
  </si>
  <si>
    <t>Tchibo kapsułki 10 szt. espresso caramel</t>
  </si>
  <si>
    <t>Tchibo kapsułki 10 szt. espresso brasil</t>
  </si>
  <si>
    <t>Tchibo kapsułki 10 szt. coffee mild</t>
  </si>
  <si>
    <t>Tchibo kapsułki 10 szt. coffee intense</t>
  </si>
  <si>
    <t>Papier ksero A5, gramatura 80 g/m2, ilośc arkuszy w ryzie 500, emerson</t>
  </si>
  <si>
    <t>Papier na recepty 1/3 A4, gramatura 80 g/m2, ilośc arkuszy w ryzie 500, emerson</t>
  </si>
  <si>
    <t>Długopis żelowy niebieski ergonomiczny uchwyt, transparentna obudowa, wkład LE 027</t>
  </si>
  <si>
    <t>Okładka na książkę A4 z regulacją dla różnych grubości książek</t>
  </si>
  <si>
    <t>Skoroszyt A4 plastikowy miękki, przednia okładka przezroczysta, tylna kolorowa, w środki blaszka i wąs o długości 14,5 cm, bez możliwości wpięcia do segregatora, różne kolory w zależności od zamówienia</t>
  </si>
  <si>
    <t>Karteczki samoprzylepne 38x51 mm żółte</t>
  </si>
  <si>
    <t>Karteczki samoprzylepne 51x76 mm żółte</t>
  </si>
  <si>
    <t>Karteczki samoprzylepne 76x127 mm żółte</t>
  </si>
  <si>
    <t>Karteczki samoprzylepne 76x76 mm żółte</t>
  </si>
  <si>
    <t>Oliwka w sprayu do pielęgnacji skóry normalnej, jak i suchej, z widocznymi pęknięciami. Zawiera składniki, które odżywiają i wygładzają skórę, pozostawiając na niej warstwę ochronną, pomaga utrzymać naturalny poziom nawilżenia skóry. Zawiera witaminę E. Może być stosowana na całe ciało. Do codziennej pielęgnacji skóry i jest odpowiednia do częstego stosowania. Umożliwia oczyszczanie bardzo delikatnej skóry, zapewniając jednocześnie ochronę przed wilgocią i odleżynami. Może być również stosowana do oczyszczania skóry przy zmianie opatrunków i plastrów lub jako olejek do masażu. 200 ml Składniki techniczne: Liquid Paraffin, Isobutane, Propane, Butane, Fragrance, Bisabolol, Tocopheryl Acetate</t>
  </si>
  <si>
    <t>Rękawica do mycia 23x16 cm do higieny osobistej jest wykonana z poliestru i wiskozy, do jednorazowego użytku. Wypustki na powierzchni rękawicy ułatwiają usuwanie zanieczyszczeń i bakterii ze skóry. Rękawica przeznaczona jest do mycia całego ciała, posiada miękki i komfortowy materiał sprawia, nadaje się do mycia obszarów zmienionej chorobowo oraz delikatnej skóry. Rękawica jest mocna i chłonna do 6-krotności własnej wagi, nawet po zamoczeniu. Z otwór w rękawicy myjącej ułatwia jej zakładanie. Zgrzewane ultradźwiękowo. 50 sztuk w opakowaniu</t>
  </si>
  <si>
    <t>Rękawice do mycia, nawilżane jednorazowego użytku wykonane z poliesteru i wiskozy, ph 4,5, grubość 100 g/m2, 8 sztuk w opakowaniu</t>
  </si>
  <si>
    <t>Woda destylowana 5l</t>
  </si>
  <si>
    <t>Płyta Blu-ray Verbatim BD-R 25 GB 25 płyt w opakowaniu</t>
  </si>
  <si>
    <t>Teczka A4 wiązana papierowa biała bez nadruku, posiada trzy wewnętrzne klapy zapobiegające wypadaniu dokumentów</t>
  </si>
  <si>
    <t>Płyta DVD-R Printable 50 płyt w opakowaniu wymagane firmy Maxell</t>
  </si>
  <si>
    <t>Płyta CD-R printable 50 płyt w opakowaniu wymagane firmy Maxell</t>
  </si>
  <si>
    <t>Taśma pakowa brązowa z mocną warstwą klejącą do ciężkich paczek, szerokość minimum 48, długość minimum 60m</t>
  </si>
  <si>
    <t>Taśma dwustronna 38mm 10m</t>
  </si>
  <si>
    <t>Taśma ostrzegawcza biało czerwona klejąca 48 mm x 33 m</t>
  </si>
  <si>
    <t>Taśma ostrzegawcza biało czerwona nieklejąca 48 mm x 33 m</t>
  </si>
  <si>
    <t>Koncentrat do usuwania starych powłok woskowych i polimerowych na powierzchniach odpornych na alkalia, przeznaczony do stosowania przed położeniem nowych warstw ochronnych, do gruntownego czyszczenia płytek gresowych i innych trwadych posadzek, niskopieniący, do mycia ręcznego i maszynowego, bezzapachowy 5l
poprzednio stosowane: Mediclean 121, Strong</t>
  </si>
  <si>
    <t>Test stymulacji Bowie Dick pakiet uzupełniający 250 sztuk testów paskowych, 1 zestaw uszczelnień, producent GKE Niemcy, symbol katalogowy 211-112</t>
  </si>
  <si>
    <t>Test paskowe gke systemu kontroli wsadu (BMS) pakiet uzupełniający, 500 zintegrowanych testów paskowych, 1 uszczelka, producent GKE Niemcy, numer katalogowy 211-555</t>
  </si>
  <si>
    <t>Etykiety dwukrotnie przylepne ze wskaźnikiem sterylizacji STEAM para wodna, 12 rolek z zapasowym wałkiem z tuszem, 750 etykiet, niebieskie, trzy rzędędowe pola etykiet przeznaczone są do nanoszenia następujących informacji: pierwszy rząd inicjały osoby obsługującej sterylizator (odpowiedzialnej za sterylizację), numer sterylizatora, numer kolejny wsadu sterylizatora w ciągu dnia, kodowana cyfrowo zawartość pakietu; drugi rząd data przeprowadzonej sterylizacji pakietu; trzeci rząd data ważności wysterylizowanego pakietu, producent GKE, symbol 240-872</t>
  </si>
  <si>
    <t>Tabletki do zmywarki, nabłyszczają, usuwa sól, ochrona naczyć i srebra, bez potrzeby wstępnego płukania, redukuje zacieki i matowienia, usuwa osad z naczyń, chroni przed kamieniem, usuwa trudne zabrudzenia, tabletki typu finish, w opakowaniu 100 sztuk</t>
  </si>
  <si>
    <t>Pianka czyszcząca skórę do hiegieny osobistej, bez użycia wody 500ml, ph 5-8, bez barwników, bezzapachowy, nawilżający, łagody środek</t>
  </si>
  <si>
    <t>Kubek biały 200ml kubki biodegradowalne do napojów zimnych i gorących, nadają się do dystrybutorów do wody oraz do stosowania w gastronomii w opakowaniu 100 sztuk</t>
  </si>
  <si>
    <t>Miska flaczarka biodegradowalna na gorącą zupę 500ml w opakowaniu 100 sztuk</t>
  </si>
  <si>
    <t>Talerz jednorazowy biodegradowalny na gorące posiłki średnica talerzyka 22 cm, opakowanie 100 sztuk</t>
  </si>
  <si>
    <t>Zestaw sztućców biodegradowalnych łyżka 18 cm, nóż 18 cm, widelec 18 cm, serwetka 33x33 cm w opakowaniu 100 kompletów</t>
  </si>
  <si>
    <t>Deska A4 z klipem z folii PVC wewnątrz usztywnione tekturą, sprężysty mechanizm zaciskowy do przytrzymania kartek, z miejscem na długopis</t>
  </si>
  <si>
    <t>Identyfikator z taśmą niebieską 90x56 mm ze sztywnego przeźroczystego i wytrzymałego tworzywa wyposażony w taśmę o szerokości 8 mm taśma niebieska w opakowaniu 50 sztuk</t>
  </si>
  <si>
    <t>Paszport techniczny urządzenia / aparatury / sprzętu medycznego A5, wnętrze: papier offsetowy, okładka sztywna, papier kredowy 300g, druk dwustronny zeszytowa - 32 numerowane strony Paszport zgodny z wytyczną Ministerstwa Zdrowia (Mz/A-100)</t>
  </si>
  <si>
    <t>Skoroszyt A4 kartonowy biały w środki blaszka i wąs o długości 14,5 cm z perforacją na grzbiecie do wpięcia w segregator</t>
  </si>
  <si>
    <t>Skoroszyt A4 kartonowy, biały, w środki blaszka i wąs o długości 14,5 cm</t>
  </si>
  <si>
    <t>Napój owsiany 500ml w kartoniku</t>
  </si>
  <si>
    <t>Mleko Łaciate 2% 500ml w karotniku</t>
  </si>
  <si>
    <t>Napój migdałowy 1L w kartoniku</t>
  </si>
  <si>
    <t>Napój migdałowy 500ml w kartoniku</t>
  </si>
  <si>
    <t>Herbata czarna Dilmah 100 torebek</t>
  </si>
  <si>
    <t>Herbata czarna Lipton 100 torebek</t>
  </si>
  <si>
    <t>Herbata czarna Saga 100 torebek</t>
  </si>
  <si>
    <t>Herbata pokrzywa 20 torebek Herbapol</t>
  </si>
  <si>
    <t>Teczka A4 na gumkę plastikowa szerokość brzegu 2 cm (zmieści do 350 kartek), posiada trzy wewnętrzne klapy zapobiegające wypadaniu dokumentów</t>
  </si>
  <si>
    <t>Teczka A4 na gumkę papierowa kolorowa (kolor wskazany przy zamówieniu) bez nadruku, posiada trzy wewnętrzne klapy zapobiegające wypadaniu dokumentów</t>
  </si>
  <si>
    <t>Teczka A4 tekturowa skrzydłowa na gumkę wykonana z twardej tektury o grubości 2 mm, pokryta folią polipropylenową, szerokość grzbietu do 50 mm</t>
  </si>
  <si>
    <t>Obwoluta koszulka groszkowa A4 otwierana z góry, przezroczysta struktura folii antystatyczne, antyrefleksyjne, wzmocniony pasek z perforacją, grubość 50 mic w opakowaniu 100 sztuk</t>
  </si>
  <si>
    <t>Obwoluta koszulka groszkowa A5 otwierana z góry, przezroczysta struktura folii antystatyczne, antyrefleksyjne, wzmocniony pasek z perforacją, grubość 50 mic w opakowaniu 100 sztuk</t>
  </si>
  <si>
    <t>Obwoluta koszulka poszerzana A4 otwierana z góry, przezroczysta struktura folii antystatyczne, antyrefleksyjne, wzmocniony pasek z perforacją, grubość 140 mic w opakowaniu 10 sztuk</t>
  </si>
  <si>
    <t>Teczka A4 plastikowa na gumkę z 6 przegródkami z indeksami, mieści do 250 kartek</t>
  </si>
  <si>
    <t>Przybornik na biurko siatkowy na długopisy okrągły 101x90,5mm</t>
  </si>
  <si>
    <t>Przybornik na biurko siatkowy na karteczki 80x100x100 mm</t>
  </si>
  <si>
    <t>Przybornik na biurko siatkowy z 3 komorami (1 komora na artykuły piśmienne, 1 komora na drobne akcesoria biurowe np. gumki, spinacze, 1 komora na karteczki) 82x102x202 mm</t>
  </si>
  <si>
    <t>Przybornik na biurko siatkowy na spinacze 52x96 mm</t>
  </si>
  <si>
    <t>Pudełko szare fasonowe o wymiarach 35x25x15 cm, karton wykonany z tektury 3W z fali B, o gramaturze 400 gr., do archiwizowania dokumentów.</t>
  </si>
  <si>
    <t>Nożyczki biurowe z gumowym uchwytem, oszlifowane ostrza 15 cm</t>
  </si>
  <si>
    <t>Nożyk do kopert 19 cm stal nierdzewna, z ergonomicznym uchwytem</t>
  </si>
  <si>
    <t>Klej w płynie 30 ml, bezapachowy, zmywalny, nie zawiera substancji szkodliwych</t>
  </si>
  <si>
    <t>Mleko Łaciate 3,2% 1L w kartoniku</t>
  </si>
  <si>
    <t>Mleko Łaciate 3,2% 500ml w kartoniku</t>
  </si>
  <si>
    <t>Herbata owocowa 20 torebek Herbapol</t>
  </si>
  <si>
    <t>Herbata zielona 20 torebek Herbapol</t>
  </si>
  <si>
    <t>Płyn kosmetyczny, łagody zapewniający oczyszczanie skóry podczas zabiegów higieny osobistej, alternatywa do tradycyjnego oczyszczania z użyciem wody i mydła, skutecznie myjący, zawiera alantoiny, bezzapachowy, bez barwników, 500ml</t>
  </si>
  <si>
    <t>Olejek do kąpieli i pod prysznic myje i chroni wrażliwą na przesuszenia skórę, zapewnia intensywne nawilżanie, możliwość użytku jako szampon do włosów, zawiera olej rycynowy oraz aloes, 500ml</t>
  </si>
  <si>
    <t>Płyn do higieny intymnej do mycia skóry wrażliwej i okolic intymnych, bez barwników, bez substancji zapachowych, do codziennego stosowania, 500ml</t>
  </si>
  <si>
    <t>Krem do pielęgnacji ciała z 25% lipidów, nawilżający bez substancji zapachowych, nadaje się do skóry suchej i swędzącej, do intensywnej pielęgnacji skóry wrażliwej, zawiera masło shea, 50 ml</t>
  </si>
  <si>
    <t>Żel pod prysznic 30ml łagodny produkt do ciała, skutecznie i delikatnie oczyszcza skórę, zachowując jej naturalny poziom nawilżenia, przebadany dermatologicznie, neutralne ph dla skóry
poprzednio stosowane: ADA AS Bath&amp;Shower Gel Aqua Sense</t>
  </si>
  <si>
    <t>Zestaw do konserwacji ekspresu Saeco zawierający: filtr do ekspresu Saeco Intenza+ CA6702/00, odkamieniacz do ekspresów ciśnieniowych Saeco CA6700/99 500 ml, tabletki czyszczące Saeco 21001883 CA6704 (10 tabletek), smar konserwujący SAECO HD5061/01</t>
  </si>
  <si>
    <t>Zszywacz, zszywa do 100 kartek, na zszywki 23/15, 23/13, 23/10, 23/8, 23/6, głębokość zszywania 69mm, zszywanie zamknięte, pojemnik na zapasowe zszywki</t>
  </si>
  <si>
    <t>Stelaż do mopa rzepowego 40 cm z klipsami do mopów lub ścierek do mycia kompatybilny z pozycjami numer 7 i 11
poprzednio stosowany: Merida symbol HFF304</t>
  </si>
  <si>
    <t>Szczotka do zamiatania 30cm bez kija kompatybilny z pozycją numer 10</t>
  </si>
  <si>
    <t>Szczotka ryżowa 22cm bez kija kompatybilny z pozycją numer 10</t>
  </si>
  <si>
    <t>Worek do odkurzacza SEBO AIRBELT D3 Parkett RD -  Nr. Art. 8120ER</t>
  </si>
  <si>
    <t>Filtr jednorazowy do kontenerów firmy Aesculap REF: JK095 w opakowaniu 100 sztuk</t>
  </si>
  <si>
    <t>Filtr jednorazowy do kontenerów firmy Aesculap REF: JK090 w opakowaniu 10 sztuk</t>
  </si>
  <si>
    <t>Rękawice gumowe posiadają mankiet, który skutecznie chroni dłonie przed zabrudzeniem, ale także przed kontaktem skóry ze środkami chemicznymi wykorzystywanymi do sprzątania i innymi szkodliwymi substancjami, są miękkie i przyjemne w dotyku, a wewnątrz znajduje się bawełniana wyściółka, która zapobiega poceniu się dłoni, posiadają specjalne wytłoczenie od wewnętrznej strony zwiększające precyzję chwytania przedmiotów, wykonane z naturalnej gumy, wytrzymałe na rozerwania i przetarcia, rozmiar w zależności od zamówienia (S, M, L)</t>
  </si>
  <si>
    <t>Wałek z tuszem do metkownicy producent GKE, symbol 240-892</t>
  </si>
  <si>
    <t>Pojemnik na odpady medyczne z przykrywką wysoki 40 cm na igły biopsjne wraz z rękojeścią czerwony posiadający atest PZH, zaopatrzone w etykietę z międzynarodowym zdnakiem ostrzegawczym oraz instrukcją użytkowania, wykonany z polipropylenu, otwór wrzutowy o średnicy do 90 mm</t>
  </si>
  <si>
    <t>Warunki:</t>
  </si>
  <si>
    <t>Termin płatności 30 dni.</t>
  </si>
  <si>
    <t>Termin płatności w połączeniu z innymi pakietami 60 dni.</t>
  </si>
  <si>
    <t>Termin płatności w połączeniu z innymi pakietami - 60 dni.</t>
  </si>
  <si>
    <t>Termin płatności - 30 dni.</t>
  </si>
  <si>
    <t>Termin płatności 60 dni.</t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</si>
  <si>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tak</t>
    </r>
    <r>
      <rPr>
        <sz val="10"/>
        <color indexed="64"/>
        <rFont val="Calibri"/>
        <family val="2"/>
        <charset val="238"/>
        <scheme val="minor"/>
      </rPr>
      <t>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</si>
  <si>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 Możliwość rozpatrzenia z pakietem numer 7.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</si>
  <si>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 Możliwość rozpatrzenia z pakietem numer 6.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</si>
  <si>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</t>
    </r>
  </si>
  <si>
    <t>Nie dopuszcza się zmniejszenia grubości worków.</t>
  </si>
  <si>
    <t>Kryterium oceny: 100% cena.</t>
  </si>
  <si>
    <t>Kryterium oceny: wybór w zależności od dopasowania do urządzeń i jakości wydruku na papierze</t>
  </si>
  <si>
    <t>Kryterium oceny: po subiektywnej ocenie jakości, skuteczności, wydajności produktu znaczenie ma cena.</t>
  </si>
  <si>
    <t>Kryterium oceny: po subiektywnej ocenie jakości i skuteczności produktu przez Centralną Sterylizatornię i dopuszczenie produktu, znaczenie ma cena.</t>
  </si>
  <si>
    <t>Worki z folii LDPE białe rozmiar 75x120 cm +- 1 cm, o grubości minimalnej 0,05 mm, w rolkach, z podwójnym zgrzewem. 
25 sztuk w rolce</t>
  </si>
  <si>
    <t>Worki z folii LDPE czarne rozmiar 50x60 cm +- 1 cm, o grubości minimalnej 0,02 mm, w rolkach. 
50 sztuk w rolce</t>
  </si>
  <si>
    <t>Worki z folii LDPE czarne rozmiar 60x80 cm +- 1 cm, o grubości minimalnej 0,025 mm, w rolkach. 
50 sztuk w rolce</t>
  </si>
  <si>
    <t>Worki z folii LDPE czarne rozmiar 75x120 cm +- 1 cm, o grubości minimalnej 0,05 mm, w rolkach, z podwójnym zgrzewem. 
25 sztuk w rolce</t>
  </si>
  <si>
    <t>Worki z folii LDPE czarne rozmiar 75x85 cm +- 1 cm, o grubości minimalnej 0,05 mm, w rolkach, z podwójnym zgrzewem. 
25 sztuk w rolce</t>
  </si>
  <si>
    <t>Worki z folii LDPE czarne rozmiar 80x105 cm +- 1 cm, o grubości minimalnej 0,05 mm, w rolkach, z podwójnym zgrzewem. 
25 sztuk w rolce</t>
  </si>
  <si>
    <t>Worki z folii LDPE czerwone rozmiar 35x40 cm +- 1 cm, o grubości minimalnej 0,035 mm, w rolkach, z podwójnym zgrzewem. 
50 sztuk w rolce</t>
  </si>
  <si>
    <t>Worki z folii LDPE czerwone rozmiar 50x60 cm +- 1 cm, o grubości minimalnej 0,04 mm, w rolkach, z podwójnym zgrzewem. 
50 sztuk w rolce</t>
  </si>
  <si>
    <t>Worki z folii LDPE czerwone rozmiar 60x80 cm +- 1 cm, o grubości minimalnej 0,045 mm, w rolkach, z podwójnym zgrzewem. 
25 sztuk w rolce</t>
  </si>
  <si>
    <t>Worki z folii LDPE czerwone rozmiar 75x120 cm +- 1 cm, o grubości minimalnej 0,055 mm, w rolkach, z podwójnym zgrzewem. 
25 sztuk w rolce</t>
  </si>
  <si>
    <t>Worki z folii LDPE czerwone rozmiar 75x85 cm +- 1 cm, o grubości minimalnej 0,055 mm, w rolkach, z podwójnym zgrzewem. 
25 sztuk w rolce</t>
  </si>
  <si>
    <t>Worki z folii LDPE niebieskie rozmiar 75x120 cm +- 1 cm, o grubości minimalnej 0,05 mm, w rolkach, z podwójnym zgrzewem. 
25 sztuk w rolce</t>
  </si>
  <si>
    <t>Worki z folii LDPE żółte rozmiar 60x80 cm +- 1 cm, o grubości minimalnej 0,05 mm, w rolkach, z podwójnym zgrzewem. 
25 sztuk w rolce</t>
  </si>
  <si>
    <t>Worki z folii LDPE żółte rozmiar 70x120 cm +- 1 cm, o grubości minimalnej 0,05 mm, w rolkach, z podwójnym zgrzewem. 
25 sztuk w rolce</t>
  </si>
  <si>
    <t>Worki z folii LDPE żółte rozmiar 80x105 cm +- 1 cm, o grubości minimalnej 0,05 mm, w rolkach, z podwójnym zgrzewem. 
25 sztuk w rolce</t>
  </si>
  <si>
    <t>Papier do USG Mitsubishi K91HG</t>
  </si>
  <si>
    <t>Koncentrat do codzinnego mycia i pielęgnacji paneli podłogowych, ściennych i parkietów drewnianych, skutecznie myje, odtłuszcza, zabezpiecza przed ponownym zabrudzeniem. nie zostawia smug, preparat przeznaczony do mycia ręcznego, dopuszcza się zapachowy 1l
poprzednio stosowane Mediclean 113L</t>
  </si>
  <si>
    <t>Papier toaletowy biały 3 warstwowy z celulozy 150 listków, rozmiar listka 12,25 x 9,8 cm, długość 18,4 typu regina, velvet</t>
  </si>
  <si>
    <t>Pianka do ekranu LCD 200ml Antystatyczna, bakteriobójcza pianka do czyszczenia wyświetlaczy ciekłokrystalicznych LCD/TFT w laptopach, palm topach, telewizorach, monitorach i innych urządzeniach wyposażonych w wyświetlacz LCD, usuwa uporczywy kurz i brud, nie pozostawia smug.</t>
  </si>
  <si>
    <t>Kryterium oceny: po subiektywnej ocenie jakości, skuteczności, wydajności produktu na końcu znaczenie ma cena.</t>
  </si>
  <si>
    <t>Ściereczki z celulozy typu Airlaid, 1 warstwowe, 38x29 cm, grubość 60 g/m2, bardzo chłonne, białe, jednorazowego użytku przeznaczone do higieny osobistej, 50 sztuk w opakowaniu</t>
  </si>
  <si>
    <t>* nie dopuszcza się zamiennika</t>
  </si>
  <si>
    <t>Pojnik z ustnikiem 200 ml dla osób chorych z ograniczoną chwytnością dłoni, ułatwia doustne przyjmowanie płynów, wykonany z tworzywa sztucznego, uchwyt po obu stronach ułatwiający trzymanie, szczczelne zamknięcie zapobiega rozlewaniu zawartości, możliwość czyszczenia w autoklawie w temperaturze do 130 stopni Celsjusza do 30 minut, odporny na działanie środków dezynfekcujących, produkt medyczny z atestem</t>
  </si>
  <si>
    <r>
      <t xml:space="preserve">Emulsja myjąca antybakteryjna </t>
    </r>
    <r>
      <rPr>
        <b/>
        <sz val="10"/>
        <color indexed="64"/>
        <rFont val="Calibri"/>
        <family val="2"/>
        <charset val="238"/>
        <scheme val="minor"/>
      </rPr>
      <t xml:space="preserve">Lifoscrub* </t>
    </r>
    <r>
      <rPr>
        <sz val="10"/>
        <color indexed="64"/>
        <rFont val="Calibri"/>
        <family val="2"/>
        <charset val="238"/>
        <scheme val="minor"/>
      </rPr>
      <t xml:space="preserve">500ml </t>
    </r>
  </si>
  <si>
    <r>
      <t xml:space="preserve">Mydło w pianie </t>
    </r>
    <r>
      <rPr>
        <b/>
        <sz val="10"/>
        <color indexed="64"/>
        <rFont val="Calibri"/>
        <family val="2"/>
        <charset val="238"/>
        <scheme val="minor"/>
      </rPr>
      <t>Merida Bali Plus 700g*</t>
    </r>
  </si>
  <si>
    <r>
      <t>Emulsja do mycia rąk przed higieniczną i chirurgiczną dezynfekcją rąk</t>
    </r>
    <r>
      <rPr>
        <b/>
        <sz val="10"/>
        <color indexed="64"/>
        <rFont val="Calibri"/>
        <family val="2"/>
        <charset val="238"/>
        <scheme val="minor"/>
      </rPr>
      <t xml:space="preserve"> sterisol sense liquid soap* </t>
    </r>
    <r>
      <rPr>
        <sz val="10"/>
        <color indexed="64"/>
        <rFont val="Calibri"/>
        <family val="2"/>
        <charset val="238"/>
        <scheme val="minor"/>
      </rPr>
      <t>700ml</t>
    </r>
  </si>
  <si>
    <r>
      <t xml:space="preserve">Emulsja do higienicznego mycia rąk i mycia rąk przed chirurgiczną dezynfekcją rąk </t>
    </r>
    <r>
      <rPr>
        <b/>
        <sz val="10"/>
        <color indexed="64"/>
        <rFont val="Calibri"/>
        <family val="2"/>
        <charset val="238"/>
        <scheme val="minor"/>
      </rPr>
      <t>sterisol akta liquid soap*</t>
    </r>
    <r>
      <rPr>
        <sz val="10"/>
        <color indexed="64"/>
        <rFont val="Calibri"/>
        <family val="2"/>
        <charset val="238"/>
        <scheme val="minor"/>
      </rPr>
      <t xml:space="preserve"> 700 ml</t>
    </r>
  </si>
  <si>
    <r>
      <t xml:space="preserve">Emulsja do mycia rąk </t>
    </r>
    <r>
      <rPr>
        <b/>
        <sz val="10"/>
        <rFont val="Calibri"/>
        <family val="2"/>
        <charset val="238"/>
        <scheme val="minor"/>
      </rPr>
      <t xml:space="preserve">Softaskin* </t>
    </r>
    <r>
      <rPr>
        <sz val="10"/>
        <rFont val="Calibri"/>
        <family val="2"/>
        <charset val="238"/>
        <scheme val="minor"/>
      </rPr>
      <t>500ml</t>
    </r>
  </si>
  <si>
    <r>
      <t xml:space="preserve">Emulsja nawilżająca do rąk </t>
    </r>
    <r>
      <rPr>
        <b/>
        <sz val="10"/>
        <color indexed="64"/>
        <rFont val="Calibri"/>
        <family val="2"/>
        <charset val="238"/>
        <scheme val="minor"/>
      </rPr>
      <t xml:space="preserve">Trixo-lind </t>
    </r>
    <r>
      <rPr>
        <sz val="10"/>
        <color indexed="64"/>
        <rFont val="Calibri"/>
        <family val="2"/>
        <charset val="238"/>
        <scheme val="minor"/>
      </rPr>
      <t>500ml</t>
    </r>
  </si>
  <si>
    <t>Myjka do mycia do higieny okolic intymnych z 3% dimetykonem, jednorazowego użytku, bez substacji zapachowych i barwników, ph 4-4,5, wykonane z poliesteru i wiskozy, grubość 100 g/m2, Rękawicę do mycia można podgrzewać w kuchence mikrofalowej (maks. 800 W) przez 25 sekund. Zalecana temperatura rękawicy do mycia to maks. 40°C, zastosowanie 3 w 1: myje, pielęgnuje i chroni skórę Dimetykon tworzy barierę i chroni skórę, do mycia bez użycia wody
Skład Aqua, Dimethicone, Glycerin, Caprylyl Glycol, Aloe Barbadensis Leaf Juice, Tocopherylacetate, Polysorbate 20, Ethylhexylglycerin, Potassium Sorbate, Sodium Benzoate, Citric Acid, Tocopherol
4 sztuki w opakowaniu</t>
  </si>
  <si>
    <t>Chusteczki alkoholowe Mikrozid AF wipes 200 chusteczek w opakowaniu</t>
  </si>
  <si>
    <t>Chusteczki bezalkoholowe do mycia i dezynfekcji powierzchni wyrobów medycznych Mikrozid Sensitive Wipes 200 chusteczek w opakowaniu</t>
  </si>
  <si>
    <t>Koncentrat do płukania narzędzi w myjni Neodisher Mediklar 5L</t>
  </si>
  <si>
    <t>Koncentrat do mycia narzędzi w myjni Neodisher Z 5L</t>
  </si>
  <si>
    <t>Koncentrat do mycia narzędzi w myjni Neodisher Mediclean Forte 5L</t>
  </si>
  <si>
    <t>Płyn alkoholowy gotowy do użycia do szybkiej dezynfekcji powierzchni wyrobów medycznych Mikrozid AF Liquid 1L</t>
  </si>
  <si>
    <t>Płyn do dezynfekcji Doyen SK 22 5l</t>
  </si>
  <si>
    <t>Płyn do dezynfekcji Flusher detergent 5L</t>
  </si>
  <si>
    <t>Płyn do dezynfekcji Flusher rinse 5L</t>
  </si>
  <si>
    <t>Płyn do higienicznej i chirurgicznej dezynfekcji rąk płynie Softaman 500ml</t>
  </si>
  <si>
    <t>Żel do higienicznej i chirurgicznej dezynfekcji rąk  Softaman ViscoRub 1L</t>
  </si>
  <si>
    <t>Żel do higienicznej i chirurgicznej dezynfekcji rąk Softaman ViscoRub 500ml</t>
  </si>
  <si>
    <t>Płyn do szybkiej dezynfekcji małych powierzchni Meliseptol Rapid 1l</t>
  </si>
  <si>
    <t>Chusteczki alkoholowe do szybkiej dezynfekcji i czyszczenia powierzchni oraz powierzchni wyrobów medycznych Meliseptol Wipes Sensitive 60 chusteczek</t>
  </si>
  <si>
    <t>Chusteczki bezalkoholowe do mycia i sporobójczej dezynfekcji Meliseptol Wipes ultra sporobójcze 100 chusteczek w opakowaniu</t>
  </si>
  <si>
    <t>Dezynfekcja powierzchni nieinwazyjnych wyrobów medycznych oraz pomieszczeń za pomocą dyfuzji środka dezynfekcyjnego Vesismin NDP Air Total Green 50ml</t>
  </si>
  <si>
    <t>Dezynfekcja powierzchni nieinwazyjnych wyrobów medycznych oraz pomieszczeń za pomocą dyfuzji środka dezynfekcyjnego Vesismin NDP Air Total Green 300ml</t>
  </si>
  <si>
    <t>Koncentrat do mycia i dezynfekcji narzędzi chirurgicznych Viruton Extra 1l</t>
  </si>
  <si>
    <t>Koncentrat do mycia i dezynfekcji narzędzi chirurgicznych Viruton Extra 5l</t>
  </si>
  <si>
    <t>Koncentrat do mycia i dezynfekcji powierzchni wyrobów medycznych i wyposażenia Terralin protect 2L</t>
  </si>
  <si>
    <t>Koncentrat do mycia i dezynfekcji powierzchni Quatrodes extra 1l</t>
  </si>
  <si>
    <t>Koncentrat do mycia i dezynfekcji powierzchni Quatrodes extra 5l</t>
  </si>
  <si>
    <t>Płyn do mycia i dezynfekcji narzędzi obrotowych Viruton Bohr 5l</t>
  </si>
  <si>
    <t>Płyn do szybkiej dezynfekcji małych powierzchni Meliseptol New Formuła 1l</t>
  </si>
  <si>
    <t>Płyn bezalkoholowy gotowy do użycia do szybkiej dezynfekcji powierzchni wyrobów medycznych Mikrozid sensitive liquid 1L</t>
  </si>
  <si>
    <t>Płyn na bazie alkoholu gotowy do użycia do dezynfekcji skóry Softasept N barwiony 1l</t>
  </si>
  <si>
    <t>Płyn na bazie alkoholu gotowy do użycia do dezynfekcji skóry Softasept N bezbarwny 1l</t>
  </si>
  <si>
    <t>Płyn na bazie alkoholu gotowy do użycia do dezynfekcji skóry Softasept N bezbarwny 250ml</t>
  </si>
  <si>
    <t>Tabletki Chlor clean 200 tabletek</t>
  </si>
  <si>
    <t>Tabletki Suma Tab 300 tabletek</t>
  </si>
  <si>
    <t>Żel wodno-alkoholowy do higienicznej i chirurgicznej dezynfekcji rąk  Sterisol Phago Gel 700ml</t>
  </si>
  <si>
    <t>Preparat w pianie do szybkiej dezynfekcji powierzchni wrażliwych na działanie alkoholi  Meliseptol Foam Pure 750ml</t>
  </si>
  <si>
    <t>Preparat do mycia i dezynfekcji narzędzi Enzymex L9 5l</t>
  </si>
  <si>
    <t>Preparat do mycia i dezynfekcji narzędzi Enzymex L9 1l</t>
  </si>
  <si>
    <t>Preparat alkoholowy w płynie do higienicznej i chirurgicznej dezynfekcji rąk i dezynfekcji skóry Sterisol AHD 1000 700 ml</t>
  </si>
  <si>
    <t>Płynny preparat do mycia i dezynfekcji powierzchni i przedmiotów Desam Prim 5l</t>
  </si>
  <si>
    <t>Nie dopuszcza się zamienników</t>
  </si>
  <si>
    <t>Chusteczki do szybkiej dezynfekcji powierzchni wyrobów medycznych Mikrozid Wipes Premium 100 chusteczek w opakowaniu</t>
  </si>
  <si>
    <t>Mleko gostyńskie zagęszczone 7,5% 500ml</t>
  </si>
  <si>
    <t>Mleko bez laktozy 1,5% 1L w kartoniku</t>
  </si>
  <si>
    <t>Mleko bez laktozy 1,5% 500ml w kartoniku</t>
  </si>
  <si>
    <t>Mleko bez laktozy 3,2% 1L w kartoniku</t>
  </si>
  <si>
    <t>Mleko bez laktozy 3,2% 500ml w kartoniku</t>
  </si>
  <si>
    <t>Cukier ksylitol 200g</t>
  </si>
  <si>
    <t>Cukier erytrol 200g</t>
  </si>
  <si>
    <t>Herbata czarna Ahmad tea earl grey 100 torebek</t>
  </si>
  <si>
    <t>Herbata czarna Ahmad tea english breakfast 100 torebek</t>
  </si>
  <si>
    <t>Herbata zimowa (z imbirem) 20 torebek Herbapol</t>
  </si>
  <si>
    <t>Kawa mielona Tchibo Family 250g</t>
  </si>
  <si>
    <t xml:space="preserve">Kawa mielona Tchibo Exclusive 250g </t>
  </si>
  <si>
    <t>Blok makulaturowy A5 100 kartek gładki bez nadruku, podkładka z grubej tektury, okładka z kredy, klejony po krótkim boku, papier o gramaturze 80 g/m3</t>
  </si>
  <si>
    <t>Papier ksero A5, gramatura 80 g/m2, ilośc arkuszy w ryzie 500, kolor pomarańczowy lub czerwony lub różowy</t>
  </si>
  <si>
    <t>Papier ksero A4  gramatura 80 g/m2 kolory pastelowe 5 kolorów po 20 arkuszy</t>
  </si>
  <si>
    <t>Papier ksero A4  gramatura 80 g/m2 kolory jaskrawe 5 kolorów po 20 arkuszy</t>
  </si>
  <si>
    <t>Papier ksero A4  gramatura 160 g/m2 kolory jaskrawe 5 kolorów po 20 arkuszy</t>
  </si>
  <si>
    <t>Papier ksero A4  gramatura 160 g/m2 kolory pastelowe 5 kolorów po 20 arkuszy</t>
  </si>
  <si>
    <t>Pinezki do tablic korkowych, metalowe i srebrne końcówki płaskie, opakowanie min. 30 szt.</t>
  </si>
  <si>
    <t>Szpilki uniwersalne, falwanizowane 28 mm w opakowaniu 100 szpilek</t>
  </si>
  <si>
    <t>Teczka A4 na gumkę plastikowa kolor wskazany przy zamówieniu, posiada trzy wewnętrzne klapy zapobiegające wypadaniu dokumentów</t>
  </si>
  <si>
    <t>Koperta kurierska kartonowa na format A4</t>
  </si>
  <si>
    <t>Koperta kurierska foliowa 35x45 cm</t>
  </si>
  <si>
    <t>Przylga kurierska C5/A5</t>
  </si>
  <si>
    <t>Taśma do autoklawów do sterylizacji parowej 19mm x 55 m niebieska - taśmy samoklejące bez lateksu wykonane z mocnego papieru krepowanego, impregnowane klejem, do zabezpieczenia pakietów zawiniętych w papier krepowany, SMS lub włókninę ze wskaźnikiem sterylizacji parą wodną.</t>
  </si>
  <si>
    <t>Torebka foliowo-papierowa samoprzylepna 130mmx250mm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</si>
  <si>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130mmx360mm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</si>
  <si>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200mmx330mm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</si>
  <si>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300mmx450mm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</si>
  <si>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60mmx100mm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</si>
  <si>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90mmx135mm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</si>
  <si>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90mmx203mm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</si>
  <si>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90mmx230mm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</si>
  <si>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Papier termiczny 110 mm 20 m Mindray Beneheart D60 ref 095-003317-00</t>
  </si>
  <si>
    <t>Tabliczka indentyfikacyjna TAG-020 100 sztuk</t>
  </si>
  <si>
    <t>Oil Spray Sterilit 300 ml JG600 Aesculap</t>
  </si>
  <si>
    <t>Power system spray olejny Sterilit 300ml GB600 Aesculap</t>
  </si>
  <si>
    <r>
      <t xml:space="preserve">Chusteczki alkoholowe </t>
    </r>
    <r>
      <rPr>
        <b/>
        <sz val="10"/>
        <color indexed="64"/>
        <rFont val="Calibri"/>
        <family val="2"/>
        <charset val="238"/>
        <scheme val="minor"/>
      </rPr>
      <t>wkład</t>
    </r>
    <r>
      <rPr>
        <sz val="10"/>
        <color indexed="64"/>
        <rFont val="Calibri"/>
        <family val="2"/>
        <charset val="238"/>
        <scheme val="minor"/>
      </rPr>
      <t xml:space="preserve"> Mikrozid AF wipes 200 chusteczek w opakowaniu</t>
    </r>
  </si>
  <si>
    <r>
      <t xml:space="preserve">Chusteczki bezalkoholowe </t>
    </r>
    <r>
      <rPr>
        <b/>
        <sz val="10"/>
        <color indexed="64"/>
        <rFont val="Calibri"/>
        <family val="2"/>
        <charset val="238"/>
        <scheme val="minor"/>
      </rPr>
      <t>wkład</t>
    </r>
    <r>
      <rPr>
        <sz val="10"/>
        <color indexed="64"/>
        <rFont val="Calibri"/>
        <family val="2"/>
        <charset val="238"/>
        <scheme val="minor"/>
      </rPr>
      <t xml:space="preserve"> do mycia i dezynfekcji powierzchni wyrobów medycznych Mikrozid Sensitive Wipes 200 chusteczek w opakowaniu</t>
    </r>
  </si>
  <si>
    <t>Marker czarny gruby MAR 1,0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</si>
  <si>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czarny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</si>
  <si>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niebieski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</si>
  <si>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czerwony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</si>
  <si>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Test do kontroli dezynfekcji termicznej 90 stopni 5 minut Sterim DES Control na wskaźniku znajdują się informacje w języku polskim o normie, kolor wskaźnika po prawidłowym procesie dezynfekcji, nazwie produktu, numerze LOT, dacie produkcji i przydatności. Testy znajdują się w opakowaniu strunowym, które nie przepuszcza światła i ułatwia przechowywanie zapewnieając wielokrotne otwieranie i zamykanie. 200 sztuk w opakowaniu</t>
  </si>
  <si>
    <t>Test kontroli poprawnej pracy zgrzewarki Seal cheker w arkuszu 175mm x 75mm, pozwala określić czy w czasie zgrzewania parametry temperatury i nacisku są dobrane prawidłowo. 250 sztuk w opakowaniu</t>
  </si>
  <si>
    <t>Długopis miękko pisząca końcówka, przezroczysta obudowa, wentylowana skuwka w kolorze tuszu, średnica kulki 1 mm, kolory: czarny, czerwony, niebieski i zielony (kolor zostanie wskazany przy zamówieniu)</t>
  </si>
  <si>
    <t>Cienkopis 0,4 mm, końcówka fibrowana, długośc pisania 500 m, kolory: czarny, czerwony, niebieski i zielony (kolor zostanie wskazany przy zamówieniu)</t>
  </si>
  <si>
    <t>Marker okrągła końcówka, szybkoschnący, wodoodporny tusz na bazie alkoholu, nietoksyczny, nie zawiera ksylenu i toluenu, grubość linii pisania: 1–3 mm, kolory: czarny, czerwony, niebieski i zielony (kolor zostanie wskazany przy zamówieniu)</t>
  </si>
  <si>
    <t>Marker czarny do płyt CD/DVD, wodoodporny, szybkoschnący, odporny na działanie promieni słonecznych, wentylowana skuwka, zabezpieczony przed wciśnięciem, grubość pisania 0,8-1,2 mm</t>
  </si>
  <si>
    <t>Marker do tablic suchościeralnych wyposażony w tusz o słabym zapachu, bez zatyczki nie wysycha, na bazie alkoholu, grubość linii pisania 1,5-3 mm, okrągła końcówka, kolory: czarny, czerwony, niebieski i zielony (kolor zostanie wskazany przy zamówieniu)</t>
  </si>
  <si>
    <t>Marker olejny biały aluminiowa obudowa odporna na zgniecenia i pęknięcia, tusz odporny na warunki atmosferyczne oraz na działanie wysokich oraz niskich termperatur, długość pisania 450 m, grubość linii pisania 2 mm, okrągła końcówka, kolory: czarny lub biały (kolor zostanie wskazany przy zamówieniu)</t>
  </si>
  <si>
    <r>
      <t xml:space="preserve">Segregator stojący kolorowy szerokość grzbietu 80 mm </t>
    </r>
    <r>
      <rPr>
        <b/>
        <sz val="10"/>
        <color indexed="64"/>
        <rFont val="Calibri"/>
        <family val="2"/>
        <charset val="238"/>
        <scheme val="minor"/>
      </rPr>
      <t>z PCV</t>
    </r>
    <r>
      <rPr>
        <sz val="10"/>
        <color indexed="64"/>
        <rFont val="Calibri"/>
        <family val="2"/>
        <charset val="238"/>
        <scheme val="minor"/>
      </rPr>
      <t>, mieszczący 800 kartek A4,  z kartką umożliwiająca podpisanie pojemnika z otworem umożliwającą wgląd, ile kartek znajduje się wewnątrz oraz z możliwością wyciągnięcia pojemnika z półki, różne kolory w zależności od zamówienia</t>
    </r>
  </si>
  <si>
    <t>Tusz do stempli taurus, nakrętka w kolorze tuszu, końcówka dozująca ułatwia aplikację tuszu, 30 ml, kolory: czarny, czerwony, niebieski i zielony (kolor zostanie wskazany przy zamówieniu)</t>
  </si>
  <si>
    <t>Zakreślacz niebieski ścięta końcówka 2-5 mm, zabezpiecznie przed wysychaniem kolory: niebieski, pomarańczowy, różowy, zielony, żółty (kolor zostanie wskazany przy zamówieniu)</t>
  </si>
  <si>
    <t>Płyn nabłyszczający do zmywarki, eleminuje nacieki na naczyniach i szkle 1l</t>
  </si>
  <si>
    <t>Etykiety obiegowe (strona czysta)
Etykiety ze wskaźnikiem sterylizacji parą wodną do komputerowego systemu dokumentacji, prod. SP Medikal. Przeznaczone do wykorzystania w sterylizatorach parowych. Dedykowane do użytku m.in. w drukarkach GK420t, ZD421t firmy Zebra. wymiar etykiety 58 x35 mm przerwa między etykietami 3,00 mm szerokość rolki 64,00 mm średnica wewnętrzna rolki 40 mm średnica zewnętrzna rolki 110 mm</t>
  </si>
  <si>
    <t>Taśma barwiąca woskowo - żywiczna (strona czysta) 
Taśma barwiąca woskowo-żywiczna, prod. Inkanto, do zadruku etykiet obiegowych, przeznaczona do użytku w posiadanych drukarkach GK420t, ZD421t firmy Zebra. szerokość taśmy 110 mm  średnica wewnętrzna rolki 12 mm średnica rolki 0,5 cala długość rolki 74 m średnica zewnętrzna rolki 32 mm</t>
  </si>
  <si>
    <t>Taśma barwiąca woskowa (strona brudna)
Taśma barwiąca woskowa prod. Zebra, do zadruku etykiet obiegowych, przeznaczona do użytku w posiadanych drukarkach GK420t, GK421t firmy Zebra. Kolor czarny. długość rolki 74 m szerokość rolki 110 mm średnica wewnętrzna rolki 12,5 mm (0,5 cala) średnica zewnętrzna rolki 31 mm</t>
  </si>
  <si>
    <t>Etykiety oznacznikowe (strona brudna)
Etykiety poliestrowe, białe, błyszczące, z klejem akrylowym, do komputerowego systemu dokumentacji, prod. Etisoft, do użytku w posiadanych drukarkach GK420t, ZD421t firmy Zebra. Przeznaczone do trwałego oznaczania pojemników transportowych używanych w CS. Odporne na ścieranie, rozmazywanie oraz środowisko panujące w myjniach-dezynfektorach i sterylizatorach w czasie ich pracy. Perforacja pomiędzy etykietami. wymiar etykiety 30 x 80 mm przerwa między etykietami 2 mm szerokość rolki 85 mm średnica wewnętrzna rolki 40 mm średnica zewnętrzna rolki 90 mm</t>
  </si>
  <si>
    <t>Filtr jednorazowy do kontenerów firmy Aesculap REF: JK066 w opakowaniu 100 sztuk</t>
  </si>
  <si>
    <t>Filtr jednorazowy do kontenerów firmy Aesculap REF: JF050 w opakowaniu 1 sztuk</t>
  </si>
  <si>
    <t>Odświeżacz powietrza 269 ml automatyczne rozpylanie, Glade TrueScent technology z ustawieniem czasowym uwalniania zapachu co 9, 18 lub 36 minut. W zestawie urządzenie, 2 baterie AA i 1 zapas zapachu.</t>
  </si>
  <si>
    <t>Odświeżacz powietrza 269 ml wkład do Glade TrueScent technology różne zapachy (zgodnie ze wskazanym przy zamówieniu)</t>
  </si>
  <si>
    <t>Środek do czyszczenia zmywarek 250ml usuwa ukryty brud i kamień z wnętrza zmywarki.</t>
  </si>
  <si>
    <t>Kropki klejowe w rolce 300 sztuk, samoprzylepne, dwustronne, umożliwiają łączenie lekkich przedmiotów z większością powierzchni, zastępują klej i taśmę, po odklejeniu nie pozostawiają śladów na gładkich powierzchniach, średnica 10 mm</t>
  </si>
  <si>
    <t>Skrobak do szyb ostrze do skrobaka do wymiany</t>
  </si>
  <si>
    <t>Skrobak do szyb wraz z ostrzem przydatny do usuwania zanieczyszczeń z szyb lub innych twardych powierzchni podczas malowania i wykańczania. Posiada ergonomiczną, plastikową rękojeść. Wymienne ostrze 1991, 1992. Szerokość: 60 mm. Długość: 170 mm.</t>
  </si>
  <si>
    <t>Odświeżacz powietrza 500 ml z atomizerem gotowy do użycia, nie pozostawiają powłoki na ścianch i śliskiej powierzchni po spryskaniu
poprzednio stosowane: Mediclean 610 (pozostawia ślady, prosimy o nie oferowanie produktu), Freshness</t>
  </si>
  <si>
    <t>Kostka do spłuczki WC Tytan Blue Water czyści, odświeża, a także zapobiega osadzaniu się kamienia. Jest bardzo prosta w użyciu, wystarczy włożyć ją do spłuczki 50g</t>
  </si>
  <si>
    <t>Płyn do mycia naczyń 1L pH neutralne dla skóry. Gęsta konsystencja, delikatny, świeży zapach, koncentrat.</t>
  </si>
  <si>
    <t>Odkamieniacz do czajników, zaparzaczy, ekspresów, i innych urządzeń i naczyń gdzie powstaje nieprzyjemny osad, przeznaczony do wszelkich nieocynkowanych powierzchni, na których zgromadził się osad wapienny, preparat do rozpuszczania w wodzie, bezinwazyjnie niweluje kamień 150g</t>
  </si>
  <si>
    <t>Pompka do Softaskin, Softaman i Softaman Viscorub</t>
  </si>
  <si>
    <t>Żel do USG 500ml bezbarwne</t>
  </si>
  <si>
    <t>Osłonka medyczna nienawilżana średnica 28mm, długość 21cm na głowice transrektalne, transwaginalne/endorektalne USG, wykonane z naturalnego lateksu, elektronicznie testowane, przypominające prezerwatywę. Łatwe i wygodne otwieranie z folii, pakowane pojedyńczo, w kartonie 144szt.</t>
  </si>
  <si>
    <t>Worki wodorozpuszczalne, worki i przewiązka wykonane są z nietoksycznych substancji rozpuszczalnych w gorącej wodzie, które ulegają całkowitej biodegradacji worki całkowicie rozpuszczalne w wodzie, dzięki czemu nie pozostają szczątki mogące uszkodzić maszynę pralniczą, rozmiar 66 cm x 84 cm, pakowane po 25 sztuk</t>
  </si>
  <si>
    <t>zgrzewka</t>
  </si>
  <si>
    <t>Woda gazowana 500ml w plastikowych butelkach (12 butelek w zgrzewce)</t>
  </si>
  <si>
    <t>Woda niegazowana 500ml w plastkowych butelkach (12 butelek w zgrzewce)</t>
  </si>
  <si>
    <t>Rękaw foliowo-papierowy 350mmx200m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</si>
  <si>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Papier do drukarki 57mm 6 mb do inkubatora Terragene</t>
  </si>
  <si>
    <t>Wskaźnik biologiczny BT224 FDA para wodna 20 min Terragene 50 sztuk</t>
  </si>
  <si>
    <t>Wskaźnik EC.WASHTEST/WCS100 do kontroli procesu mycia w myjni dezynfektorze i myjni ultradźwiękowej 100 sztuk
Wskaźnik do walidacji i rutynowego monitorowania skuteczności procesu mycia w myjni-dezynfektorze i myjni ultradźwiękowej. Substancja testowa jest naniesiona z 4 stron na plastikowy pasek, który pozwala na łatwą archiwizację. Syntetyczne zabrudzenie w formie tzw. kleksa imituje ludzką krew i tkankę; zawiera mieszankę naturalnych barwników (białka, węglowodanów, kwasów tłuszczowych i barwników), które symulują fibrynę zawartą we krwi. Do zastosowania z przyrządem EC.UCHWYT wielokrotnego użytku wykonanego w całości ze stali nierdzewnej. Przyrząd pozwala na kontrolę procesu mycia w czterech krytycznych płaszczyznach. Producent: ECS</t>
  </si>
  <si>
    <t>Wskaźnik TR.CDWU/Ultracheck U-1001 do kontroli energii w myjni ultradźwiękowej 30 sztuk
Wskaźnik do rutynowej kontroli procesu mycia i monitorowania generowanej energii potrzebnej do wywołania skutecznej kawitacji ultradźwiękowej w myjni ultradźwiękowej. Przeznaczony do myjni ultradźwiękowych, które działają z częstotliwościami równymi lub większymi niż 35 kHz, w temperaturach od 18 °C do 70 °C. Wskaźnik ma postać przezroczystej fiolki z niebieskim roztworem i zanurzonymi w nim szklanymi kulkami. Do każdej fiolki dołączona jest samoprzylepna karta rejestracyjna procesu. Producent: Terragene</t>
  </si>
  <si>
    <t>Wskaźnik G.503865200/WC108 do kontroli procesu mycia w myjni ultradźwiękowej opakowanie 50 sztuk
Wash Monitor U - wskaźnik zabrudzeń do rutynowej kontroli procesu mycia w myjni ultradźwiękowej. Wykonany z taśmy metalowej z syntetycznym zabrudzeniem testowym imitującym ludzką krew i tkanki. Do zastosowania z uchwytem ze stali nierdzewnej G.6005500585 mocowanym do tacy. Producent: Getinge</t>
  </si>
  <si>
    <t>Czyścik do usuwania nalotów i rdzy - BATRIK. Specjalistyczny czyścik do skutecznego usuwania zanieczyszczeń i nalotów z powierzchni instrumentów medycznych i innych powierzchni wykonanych ze stali. Typ: Czyścik ręczny Materiał ścierny: Aluminium oksydowane Gradacja: 400 Materiał czyścika: włóknina Kolor: kasztanowy</t>
  </si>
  <si>
    <t>GOLFF Preparat do czyszczenia elementów optycznych laparoskopów - BATRIK. Preparat do czyszczenia elementów optycznych laparoskopów – przeciw zamgławianiu. w zestawie gąbka do bezpiecznego ułożenia laparoskopu w trakcie oczyszczania, gwarantuje lepszą widoczność i pozwala uniknąć niepotrzebnych przerw w czasie operacji, zapobiega powstawaniu mgły na soczewkach, adhezyjna gąbka do bezpiecznej aplikacji, łatwa aplikacja wymierzonej ilości preparatu, nie zawiera lateksu – w zestawie gąbka plus preparat z aplikatorem 6g</t>
  </si>
  <si>
    <t>Papier krepowy do sterylizacji zielony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 126 arkuszy w opakowaniu</t>
  </si>
  <si>
    <t>Papier krepowy do sterylizacji niebieski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 126 arkuszy w opakowaniu</t>
  </si>
  <si>
    <t>Papier krepowy do sterylizacji biały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126 arkuszy w opakowaniu</t>
  </si>
  <si>
    <t>Włóknina SMS 100x100 zielone jednorazowe opakowanie do sterylizacji wszystkimi metodami, o wysokiej wytrzymałości mechanicznej, odporne na alkohole i tłuszcze. Daje blisko 100-procentową barierę bakteriologiczną. Zgodność z normami: ISO 11607-1:2006, EN 868, Rozporządzenie 2017/745 (MDR), kl. 1 medyczna, EN ISO 9001, przeznaczenie: sterylizacja parowa, plazmowa, tlenkiem etylenu, materiał: włókna syntetyczne, gramatura: 55 g/m2 100 akuszy w opakowaniu</t>
  </si>
  <si>
    <t>Blaszki - oznaczniki tac narzędziowych wykonane ze sprężynującej stali kwasoodpornej, prod. Amir-Feder. Wyposażone w uchwyty umożliwiające zamocowanie na krawędzi tacy narzędziowej. Do użytku z etykietami oznacznikowymi. wymiary oznacznika90 x 35 mm szerokość oznacznika 35,00 mm długość oznacznika 90,00 mm grubość oznacznika 0,5 mm minimalne pole robocze 80 x 30 mm</t>
  </si>
  <si>
    <t>Etykiety do kontenerów o nr ref 01135</t>
  </si>
  <si>
    <t>Chusteczki Prontoderm Wipes do dekontaminacji 10 chusteczek w opakowaniu</t>
  </si>
  <si>
    <t>Płyn do mycia Prontoderm Solution 500 ml</t>
  </si>
  <si>
    <t>Pianka do mycia gigazyme actifoam + 750 ml</t>
  </si>
  <si>
    <t>Koncentrat do dezynfekcji i mycia urządzeń ssących Quatrodes Unit NF 1l</t>
  </si>
  <si>
    <t>Koncentrat do dezynfekcji i mycia urządzeń ssących Quatrodes Unit NF 5l</t>
  </si>
  <si>
    <t>Chusteczki dezynfekcyjne o działaniu sporobójczym Mikrozid PAA Wipes 50 chusteczek w opakowaniu</t>
  </si>
  <si>
    <t>Pianka do mycia narzędzi Medizyme Foam 750 ml</t>
  </si>
  <si>
    <t>Preparat do ręcznej pielęgnacji narzędzi chirurgicznych Neodisher IP Spray 400ml</t>
  </si>
  <si>
    <t>Środek do czyszczenia narzędzi Neodisher Mediclean advanced 5l</t>
  </si>
  <si>
    <t>Środek do dezynfekcji powierzchni Neoform Classic 5L</t>
  </si>
  <si>
    <t>Gąbka zmywak z jednej strony miękka warstwa pianki czyści zabrudzeniami, nie rysuje delikatnych powierzchni, z drugiej strony warstwa szorstkiej fibry usuwa zaschnięty i uporczywy brud, miękka struktura gąbki powoduje, iż detergenty pienią się, co zwiększa ich wydajność, wymiary 10 x 6 x 3,5 cm w opakowaniu 5 sztuk</t>
  </si>
  <si>
    <t>Jednorazowy mop z rzepem economy doskonały do mycia na sucho i mokro oraz dezynfekcji wszelkich powierzchni podłogowych
sprawdza się przy myciu kuwetowym, bezpieczny dla powierzchni drewnianych, nie pozostawia zarysowań i smug, mocowanie do stelaża za pomocą rzepa, wymiary 43 x 13 cm w opakowaniu 20 sztuk kompatybilny z pozycją numer 49
obecnie używany: Merida symbol SEP342</t>
  </si>
  <si>
    <t>Kij aluminiowy do mopa, posiada otwór na zawleczkę do stelaży, zakończony jest rączką wykonaną z tworzywa sztucznego, długość 140 cm kompatybilny z pozycją numer 60
poprzednio stosowany: zamiennik do Vileda</t>
  </si>
  <si>
    <t>Kij aluminiowy do mopa, posiada otwór na zawleczkę do stelaży, zakończony jest rączką wykonaną z tworzywa sztucznego, teleskopowy z możliwością przedłużenia do 400 cm kompatybilny z pozycją numer 60</t>
  </si>
  <si>
    <t>Kij drewniany 120 cm do szczotki do zamiatania lub ryżowej, z możliwością zawieszenia kompatybilny z pozycją numer 50 i 51</t>
  </si>
  <si>
    <t>Kij teleskopowy do stelaża do mopa rzepowego 40 cm z klipsami do mopów lub ścierek do mycia, regulowana długość kija 1-1,8m, kompatybilny z pozycją numer 49
poprzednio stosowany: Merida symbol HFK304</t>
  </si>
  <si>
    <t>Komplet WC wykonany z polipropylenu okrągła szczotka i pojemnik, białe, wymiary: 80x110 mm</t>
  </si>
  <si>
    <t>Uchwyt mopa 40cm uchwyt jest kompatybilny ze wszystkimi wkładami do mopów kieszeniowych i taśmowych, klamry umożliwiające łatwe mocowanie pasków mopów, zakładanie i zdejmowanie mopów bez użycia rąk, uchwyt kompatybilny z pozycją numer 8, 9, 63 i 64
poprzednio stosowany: firmy Vileda</t>
  </si>
  <si>
    <t>Zapas kieszeniowo taśmowy, gęsty mop, przetykany z pętelek a na zewnątrz frędzelki. Bardzo gruby, wysoka zawartość bawełny w runie, duża chłonność, kompatybilny z pozycją numer 60
Poprzednio stosowany: vileda contract mop combispeed</t>
  </si>
  <si>
    <t>Zapas kieszeniowo taśmowy, przetykany mop o wysokich właściwościach czyszczących, chłonności i trwałości, mieszanka włókien kolor biały: mikrofaza o właściwościach czyszczących, kolor szary poliester/bawełna, zapewniają tarcie powierzchniowe i trwałość, kolor beżowy: bawełna, poliester i wiskoza zapewniają wysoką chłonność, wszyte lamelki do kodowania kolorystycznego stref czystości, kompatybilny z pozycją numer 60
poprzednio stosowany: vileda combispeed triomop 40 cm</t>
  </si>
  <si>
    <t>Migdały 275g</t>
  </si>
  <si>
    <t>Suszone owoce morele 150g</t>
  </si>
  <si>
    <t>Suszone owoce figi całe 100g</t>
  </si>
  <si>
    <t>Suszone owoce daktyle 300g</t>
  </si>
  <si>
    <t>Orzechy włoskie 200g</t>
  </si>
  <si>
    <t>Orzechy laskowe 30 g</t>
  </si>
  <si>
    <t>Suszone owoce żurawina 300g</t>
  </si>
  <si>
    <t>Suszone owoce rodzynki 400g</t>
  </si>
  <si>
    <t>Dynia pestki 400g</t>
  </si>
  <si>
    <t>Słonecznik łuskany 400g</t>
  </si>
  <si>
    <t>Suszone owoce banany 200g</t>
  </si>
  <si>
    <t>Sok jabłkowy 300 ml w szklanych butelkach (18 butelek w zgrzewce)</t>
  </si>
  <si>
    <t>Orzechy nerkowca 300g</t>
  </si>
  <si>
    <t>Etykieta taśma do metkownicy 26x12 jednorzędowa, ilość metek na rolce 700 szt.</t>
  </si>
  <si>
    <t>ryza</t>
  </si>
  <si>
    <t>Opaska identyfikacyja niesterylna dla dzieci i dorosłych, opaska na nadgarstek z dużą odpornością na wilgoć, działanie mydeł, środków do dezynfekcji rąk i innych cieczy, miękka z delikatnego winylu, elastyczna, lekka i łatwa w użyciu, zaokrąglone brzegi zapobiegające przed zranieniem, wytrzymałe na rozciąganie, jednorazowe, zatrzaskowe zapięcie zabezpieczające przed przypadkowym otwarciem, niealergizująca, nie zawiera lateksu i ftalanów, dostępna z polem do opisu bezpośrednio na opasce lub z wkładaną karteczką w opakowaniu 100 sztuk</t>
  </si>
  <si>
    <t>Opaska identyfikacyja niesterylna dla noworodków, opaska na nadgarstek z dużą odpornością na wilgoć, działanie mydeł, środków do dezynfekcji rąk i innych cieczy, miękka z delikatnego winylu, elastyczna, lekka i łatwa w użyciu, zaokrąglone brzegi zapobiegające przed zranieniem, wytrzymałe na rozciąganie, jednorazowe, zatrzaskowe zapięcie zabezpieczające przed przypadkowym otwarciem, niealergizująca, nie zawiera lateksu i ftalanów, dostępna z polem do opisu bezpośrednio na opasce lub z wkładaną karteczką w opakowaniu 100 sztuk</t>
  </si>
  <si>
    <t>Osłonka medyczna nienawilżana średnica 28mm, długość 21cm na głowice transrektalne, transwaginalne/endorektalne USG, elektronicznie testowane, przypominające prezerwatywę. Wykonane bez lateksu z myślą o osobach uczulonych na lateks. Łatwe i wygodne otwieranie z folii, pakowane pojedyńczo, w kartonie 144szt.</t>
  </si>
  <si>
    <t>nazwa handlowa / numer lub symbol artykułu Dostawcy</t>
  </si>
  <si>
    <t>Elektroda prostokątna do urządzeń TENS i EMS 2 elektrody w komplecie</t>
  </si>
  <si>
    <t>kpl</t>
  </si>
  <si>
    <t>ilość w opakowaniu/
kartonie</t>
  </si>
  <si>
    <r>
      <t xml:space="preserve">Dziurkacz metalowa konstrukcja, obudowa z trwałego tworzywa, pojemnik na odpady z tworzywa sztucznego nierysującego podłoża, ramię antypoślizgowe, podwójny wskaźnik środka strony, listwa formatowa, dziurkuje do </t>
    </r>
    <r>
      <rPr>
        <b/>
        <sz val="10"/>
        <color indexed="64"/>
        <rFont val="Calibri"/>
        <family val="2"/>
        <charset val="238"/>
        <scheme val="minor"/>
      </rPr>
      <t>25</t>
    </r>
    <r>
      <rPr>
        <sz val="10"/>
        <color indexed="64"/>
        <rFont val="Calibri"/>
        <family val="2"/>
        <charset val="238"/>
        <scheme val="minor"/>
      </rPr>
      <t xml:space="preserve"> kartek, średnica dziurki 5,5 mm, rozstaw dziurek 80 mm</t>
    </r>
  </si>
  <si>
    <r>
      <t xml:space="preserve">Olej do niszczarek </t>
    </r>
    <r>
      <rPr>
        <b/>
        <sz val="10"/>
        <color indexed="64"/>
        <rFont val="Calibri"/>
        <family val="2"/>
        <charset val="238"/>
        <scheme val="minor"/>
      </rPr>
      <t>250</t>
    </r>
    <r>
      <rPr>
        <sz val="10"/>
        <color indexed="64"/>
        <rFont val="Calibri"/>
        <family val="2"/>
        <charset val="238"/>
        <scheme val="minor"/>
      </rPr>
      <t xml:space="preserve"> ml</t>
    </r>
  </si>
  <si>
    <r>
      <t xml:space="preserve">Długopis na sprężynce praktyczny długopis recepcyjny, przeznaczony do użytku w punktach usługowych, bankach i urzędach. Stabilna podstawa przeklejana do powierzchni blatu. Regulowany kąt pochylenia długopisu 0° - 180°.  Długa sprężynka umożliwia wygodne operowanie długopisem. Wyposażony w wymienny wkład </t>
    </r>
    <r>
      <rPr>
        <b/>
        <sz val="10"/>
        <color indexed="64"/>
        <rFont val="Calibri"/>
        <family val="2"/>
        <charset val="238"/>
        <scheme val="minor"/>
      </rPr>
      <t>LE004</t>
    </r>
    <r>
      <rPr>
        <sz val="10"/>
        <color indexed="64"/>
        <rFont val="Calibri"/>
        <family val="2"/>
        <charset val="238"/>
        <scheme val="minor"/>
      </rPr>
      <t>.</t>
    </r>
  </si>
  <si>
    <r>
      <t xml:space="preserve">Zeszyt do słówek A6 </t>
    </r>
    <r>
      <rPr>
        <b/>
        <sz val="10"/>
        <color indexed="64"/>
        <rFont val="Calibri"/>
        <family val="2"/>
        <charset val="238"/>
        <scheme val="minor"/>
      </rPr>
      <t>16 kartek</t>
    </r>
    <r>
      <rPr>
        <sz val="10"/>
        <color indexed="64"/>
        <rFont val="Calibri"/>
        <family val="2"/>
        <charset val="238"/>
        <scheme val="minor"/>
      </rPr>
      <t xml:space="preserve"> miękka oprawa, papier o gramaturze 80 g/m2</t>
    </r>
  </si>
  <si>
    <r>
      <t xml:space="preserve">Zszywki 23/10 </t>
    </r>
    <r>
      <rPr>
        <b/>
        <sz val="10"/>
        <color indexed="64"/>
        <rFont val="Calibri"/>
        <family val="2"/>
        <charset val="238"/>
        <scheme val="minor"/>
      </rPr>
      <t>standard podobny do firmy</t>
    </r>
    <r>
      <rPr>
        <sz val="10"/>
        <color indexed="64"/>
        <rFont val="Calibri"/>
        <family val="2"/>
        <charset val="238"/>
        <scheme val="minor"/>
      </rPr>
      <t xml:space="preserve"> grand</t>
    </r>
  </si>
  <si>
    <t>Papier do USG Sony UPP - 84S</t>
  </si>
  <si>
    <r>
      <t>Włóknina SMS 100x100 niebieskie jednorazowe opakowanie do sterylizacji wszystkimi metodami, o wysokiej wytrzymałości mechanicznej, odporne na alkohole i tłuszcze. Daje blisko 100-procentową barierę bakteriologiczną. Zgodność z normami: ISO 11607-1:2006, EN 868, Rozporządzenie 2017/745 (MDR), kl. 1 medyczna, EN ISO 9001, przeznaczenie: sterylizacja parowa, plazmowa, tlenkiem etylenu, materiał: włókna syntetyczne, gramatura: 55 g/</t>
    </r>
    <r>
      <rPr>
        <b/>
        <sz val="10"/>
        <color indexed="64"/>
        <rFont val="Calibri"/>
        <family val="2"/>
        <charset val="238"/>
        <scheme val="minor"/>
      </rPr>
      <t>m2</t>
    </r>
    <r>
      <rPr>
        <sz val="10"/>
        <color indexed="64"/>
        <rFont val="Calibri"/>
        <family val="2"/>
        <charset val="238"/>
        <scheme val="minor"/>
      </rPr>
      <t xml:space="preserve"> 100 arkuszy w opakowaniu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</si>
</sst>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0"/>
      <color indexed="64"/>
      <name val="Arial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64"/>
      <name val="Arial"/>
      <family val="2"/>
      <charset val="238"/>
    </font>
    <font>
      <sz val="10"/>
      <color indexed="64"/>
      <name val="Calibri"/>
      <family val="2"/>
      <charset val="238"/>
      <scheme val="minor"/>
    </font>
    <font>
      <b/>
      <sz val="10"/>
      <color indexed="64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10"/>
      <color indexed="64"/>
      <name val="MS Sans Serif"/>
      <charset val="1"/>
    </font>
    <font>
      <b/>
      <sz val="10"/>
      <color indexed="6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3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8" fillId="0" borderId="0"/>
  </cellStyleXfs>
  <cellXfs count="182">
    <xf numFmtId="0" fontId="0" fillId="0" borderId="0" xfId="0"/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9" fontId="5" fillId="0" borderId="1" xfId="7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9" fontId="5" fillId="0" borderId="1" xfId="7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1" xfId="2" applyFont="1" applyBorder="1" applyAlignment="1" applyProtection="1">
      <alignment vertical="center"/>
      <protection locked="0"/>
    </xf>
    <xf numFmtId="164" fontId="4" fillId="0" borderId="1" xfId="2" applyNumberFormat="1" applyFont="1" applyBorder="1" applyAlignment="1" applyProtection="1">
      <alignment vertical="center"/>
      <protection locked="0"/>
    </xf>
    <xf numFmtId="9" fontId="5" fillId="0" borderId="1" xfId="1" applyFont="1" applyBorder="1" applyAlignment="1" applyProtection="1">
      <alignment vertical="center"/>
      <protection locked="0"/>
    </xf>
    <xf numFmtId="0" fontId="4" fillId="0" borderId="1" xfId="2" applyFont="1" applyBorder="1" applyProtection="1">
      <protection locked="0"/>
    </xf>
    <xf numFmtId="164" fontId="4" fillId="0" borderId="1" xfId="2" applyNumberFormat="1" applyFont="1" applyBorder="1" applyProtection="1">
      <protection locked="0"/>
    </xf>
    <xf numFmtId="9" fontId="5" fillId="0" borderId="1" xfId="1" applyFont="1" applyBorder="1" applyProtection="1">
      <protection locked="0"/>
    </xf>
    <xf numFmtId="0" fontId="4" fillId="0" borderId="1" xfId="2" applyFont="1" applyFill="1" applyBorder="1" applyAlignment="1" applyProtection="1">
      <alignment vertical="center"/>
      <protection locked="0"/>
    </xf>
    <xf numFmtId="164" fontId="4" fillId="0" borderId="1" xfId="2" applyNumberFormat="1" applyFont="1" applyFill="1" applyBorder="1" applyAlignment="1" applyProtection="1">
      <alignment vertical="center"/>
      <protection locked="0"/>
    </xf>
    <xf numFmtId="9" fontId="5" fillId="0" borderId="1" xfId="1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center" vertical="center" wrapText="1"/>
    </xf>
    <xf numFmtId="164" fontId="5" fillId="0" borderId="1" xfId="2" applyNumberFormat="1" applyFont="1" applyBorder="1" applyAlignment="1" applyProtection="1">
      <alignment horizontal="center" vertical="center" wrapText="1"/>
    </xf>
    <xf numFmtId="0" fontId="4" fillId="0" borderId="0" xfId="2" applyFont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9" fontId="5" fillId="0" borderId="1" xfId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164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vertical="center"/>
      <protection locked="0"/>
    </xf>
    <xf numFmtId="164" fontId="4" fillId="0" borderId="1" xfId="3" applyNumberFormat="1" applyFont="1" applyFill="1" applyBorder="1" applyAlignment="1" applyProtection="1">
      <alignment vertical="center"/>
      <protection locked="0"/>
    </xf>
    <xf numFmtId="9" fontId="5" fillId="0" borderId="1" xfId="4" applyFont="1" applyFill="1" applyBorder="1" applyAlignment="1" applyProtection="1">
      <alignment vertical="center"/>
      <protection locked="0"/>
    </xf>
    <xf numFmtId="0" fontId="9" fillId="0" borderId="1" xfId="3" applyFont="1" applyFill="1" applyBorder="1" applyAlignment="1" applyProtection="1">
      <alignment vertical="center"/>
      <protection locked="0"/>
    </xf>
    <xf numFmtId="164" fontId="4" fillId="0" borderId="1" xfId="5" applyNumberFormat="1" applyFont="1" applyFill="1" applyBorder="1" applyAlignment="1" applyProtection="1">
      <alignment vertical="center"/>
      <protection locked="0"/>
    </xf>
    <xf numFmtId="9" fontId="5" fillId="0" borderId="1" xfId="6" applyFont="1" applyFill="1" applyBorder="1" applyAlignment="1" applyProtection="1">
      <alignment vertical="center"/>
      <protection locked="0"/>
    </xf>
    <xf numFmtId="0" fontId="4" fillId="0" borderId="1" xfId="2" applyFont="1" applyFill="1" applyBorder="1" applyAlignment="1" applyProtection="1">
      <alignment vertical="center" wrapText="1"/>
      <protection locked="0"/>
    </xf>
    <xf numFmtId="164" fontId="4" fillId="0" borderId="1" xfId="2" applyNumberFormat="1" applyFont="1" applyFill="1" applyBorder="1" applyAlignment="1" applyProtection="1">
      <alignment vertical="center" wrapText="1"/>
      <protection locked="0"/>
    </xf>
    <xf numFmtId="9" fontId="5" fillId="0" borderId="1" xfId="1" applyFont="1" applyFill="1" applyBorder="1" applyAlignment="1" applyProtection="1">
      <alignment vertical="center" wrapText="1"/>
      <protection locked="0"/>
    </xf>
    <xf numFmtId="0" fontId="9" fillId="0" borderId="0" xfId="3" applyFont="1" applyFill="1" applyAlignment="1" applyProtection="1">
      <alignment vertical="center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 applyProtection="1">
      <alignment vertical="center"/>
    </xf>
    <xf numFmtId="0" fontId="9" fillId="0" borderId="1" xfId="5" applyFont="1" applyFill="1" applyBorder="1" applyAlignment="1" applyProtection="1">
      <alignment vertical="center"/>
      <protection locked="0"/>
    </xf>
    <xf numFmtId="164" fontId="4" fillId="0" borderId="1" xfId="3" applyNumberFormat="1" applyFont="1" applyFill="1" applyBorder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164" fontId="9" fillId="0" borderId="3" xfId="3" applyNumberFormat="1" applyFont="1" applyFill="1" applyBorder="1" applyAlignment="1" applyProtection="1">
      <alignment vertical="center"/>
    </xf>
    <xf numFmtId="164" fontId="9" fillId="0" borderId="4" xfId="3" applyNumberFormat="1" applyFont="1" applyFill="1" applyBorder="1" applyAlignment="1" applyProtection="1">
      <alignment vertical="center"/>
    </xf>
    <xf numFmtId="0" fontId="4" fillId="0" borderId="1" xfId="3" applyFont="1" applyBorder="1" applyAlignment="1" applyProtection="1">
      <alignment vertical="center" wrapText="1"/>
    </xf>
    <xf numFmtId="0" fontId="4" fillId="0" borderId="1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vertical="center"/>
    </xf>
    <xf numFmtId="164" fontId="4" fillId="0" borderId="1" xfId="3" applyNumberFormat="1" applyFont="1" applyBorder="1" applyAlignment="1" applyProtection="1">
      <alignment vertical="center"/>
      <protection locked="0"/>
    </xf>
    <xf numFmtId="0" fontId="9" fillId="0" borderId="1" xfId="3" applyFont="1" applyBorder="1" applyAlignment="1" applyProtection="1">
      <alignment vertical="center"/>
      <protection locked="0"/>
    </xf>
    <xf numFmtId="9" fontId="4" fillId="0" borderId="1" xfId="7" applyFont="1" applyFill="1" applyBorder="1" applyAlignment="1" applyProtection="1">
      <alignment vertical="center"/>
      <protection locked="0"/>
    </xf>
    <xf numFmtId="9" fontId="4" fillId="0" borderId="1" xfId="6" applyFont="1" applyFill="1" applyBorder="1" applyAlignment="1" applyProtection="1">
      <alignment vertical="center"/>
      <protection locked="0"/>
    </xf>
    <xf numFmtId="9" fontId="4" fillId="0" borderId="1" xfId="4" applyFont="1" applyFill="1" applyBorder="1" applyAlignment="1" applyProtection="1">
      <alignment vertical="center"/>
      <protection locked="0"/>
    </xf>
    <xf numFmtId="9" fontId="4" fillId="0" borderId="1" xfId="4" applyFont="1" applyBorder="1" applyAlignment="1" applyProtection="1">
      <alignment vertical="center"/>
      <protection locked="0"/>
    </xf>
    <xf numFmtId="9" fontId="4" fillId="0" borderId="1" xfId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0" fontId="5" fillId="0" borderId="1" xfId="2" applyFont="1" applyBorder="1" applyAlignment="1" applyProtection="1">
      <alignment horizontal="center" vertical="center"/>
    </xf>
    <xf numFmtId="0" fontId="4" fillId="0" borderId="0" xfId="2" applyFont="1" applyProtection="1"/>
    <xf numFmtId="0" fontId="4" fillId="0" borderId="1" xfId="2" applyFont="1" applyBorder="1" applyProtection="1"/>
    <xf numFmtId="0" fontId="4" fillId="0" borderId="1" xfId="2" applyFont="1" applyBorder="1" applyAlignment="1" applyProtection="1">
      <alignment horizontal="center"/>
    </xf>
    <xf numFmtId="164" fontId="4" fillId="0" borderId="1" xfId="2" applyNumberFormat="1" applyFont="1" applyBorder="1" applyProtection="1"/>
    <xf numFmtId="0" fontId="4" fillId="0" borderId="0" xfId="2" applyFont="1" applyAlignment="1" applyProtection="1">
      <alignment horizontal="center"/>
    </xf>
    <xf numFmtId="164" fontId="4" fillId="0" borderId="0" xfId="2" applyNumberFormat="1" applyFont="1" applyBorder="1" applyProtection="1"/>
    <xf numFmtId="0" fontId="4" fillId="0" borderId="1" xfId="2" applyFont="1" applyBorder="1" applyAlignment="1" applyProtection="1">
      <alignment vertical="center" wrapText="1"/>
    </xf>
    <xf numFmtId="0" fontId="4" fillId="0" borderId="1" xfId="2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vertical="center"/>
    </xf>
    <xf numFmtId="164" fontId="4" fillId="0" borderId="1" xfId="2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vertical="center"/>
    </xf>
    <xf numFmtId="0" fontId="4" fillId="0" borderId="0" xfId="2" applyFont="1" applyFill="1" applyAlignment="1" applyProtection="1">
      <alignment vertical="center"/>
    </xf>
    <xf numFmtId="0" fontId="4" fillId="0" borderId="0" xfId="2" applyFont="1" applyAlignment="1" applyProtection="1">
      <alignment vertical="center" wrapText="1"/>
    </xf>
    <xf numFmtId="0" fontId="4" fillId="0" borderId="0" xfId="2" applyFont="1" applyAlignment="1" applyProtection="1">
      <alignment horizontal="center" vertical="center"/>
    </xf>
    <xf numFmtId="164" fontId="4" fillId="0" borderId="3" xfId="2" applyNumberFormat="1" applyFont="1" applyBorder="1" applyAlignment="1" applyProtection="1">
      <alignment vertical="center"/>
    </xf>
    <xf numFmtId="164" fontId="4" fillId="0" borderId="4" xfId="2" applyNumberFormat="1" applyFont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1" xfId="0" applyFont="1" applyBorder="1" applyProtection="1"/>
    <xf numFmtId="164" fontId="4" fillId="0" borderId="2" xfId="2" applyNumberFormat="1" applyFont="1" applyBorder="1" applyAlignment="1" applyProtection="1">
      <alignment vertical="center"/>
    </xf>
    <xf numFmtId="0" fontId="4" fillId="0" borderId="1" xfId="5" applyFont="1" applyBorder="1" applyAlignment="1" applyProtection="1">
      <alignment vertical="center" wrapText="1"/>
    </xf>
    <xf numFmtId="0" fontId="4" fillId="0" borderId="1" xfId="5" applyFont="1" applyBorder="1" applyAlignment="1" applyProtection="1">
      <alignment horizontal="center" vertical="center"/>
    </xf>
    <xf numFmtId="0" fontId="4" fillId="0" borderId="1" xfId="5" applyFont="1" applyBorder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164" fontId="4" fillId="0" borderId="6" xfId="0" applyNumberFormat="1" applyFont="1" applyBorder="1" applyProtection="1"/>
    <xf numFmtId="164" fontId="4" fillId="0" borderId="7" xfId="0" applyNumberFormat="1" applyFont="1" applyBorder="1" applyProtection="1"/>
    <xf numFmtId="0" fontId="4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4" fontId="4" fillId="0" borderId="3" xfId="0" applyNumberFormat="1" applyFont="1" applyBorder="1" applyAlignment="1" applyProtection="1">
      <alignment vertical="center"/>
    </xf>
    <xf numFmtId="0" fontId="0" fillId="0" borderId="0" xfId="0" applyProtection="1"/>
    <xf numFmtId="0" fontId="0" fillId="0" borderId="0" xfId="0" applyFill="1" applyProtection="1"/>
    <xf numFmtId="0" fontId="10" fillId="0" borderId="1" xfId="3" applyFont="1" applyFill="1" applyBorder="1" applyAlignment="1" applyProtection="1">
      <alignment vertical="center" wrapText="1"/>
    </xf>
    <xf numFmtId="0" fontId="6" fillId="0" borderId="0" xfId="0" applyFont="1" applyFill="1" applyProtection="1"/>
    <xf numFmtId="0" fontId="6" fillId="0" borderId="0" xfId="0" applyFont="1" applyProtection="1"/>
    <xf numFmtId="0" fontId="11" fillId="0" borderId="1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164" fontId="6" fillId="0" borderId="0" xfId="0" applyNumberFormat="1" applyFont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Fill="1" applyProtection="1"/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1" xfId="5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/>
    </xf>
    <xf numFmtId="0" fontId="9" fillId="0" borderId="0" xfId="5" applyFont="1" applyFill="1" applyBorder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4" fillId="0" borderId="1" xfId="2" applyFont="1" applyBorder="1" applyAlignment="1" applyProtection="1">
      <alignment horizontal="center" vertical="center" wrapText="1"/>
    </xf>
    <xf numFmtId="0" fontId="9" fillId="0" borderId="0" xfId="3" applyFont="1" applyFill="1" applyAlignment="1" applyProtection="1">
      <alignment vertical="center" wrapText="1"/>
    </xf>
    <xf numFmtId="0" fontId="9" fillId="0" borderId="0" xfId="3" applyFont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4" fillId="0" borderId="1" xfId="3" applyNumberFormat="1" applyFont="1" applyBorder="1" applyAlignment="1" applyProtection="1">
      <alignment vertical="center"/>
      <protection locked="0"/>
    </xf>
    <xf numFmtId="0" fontId="11" fillId="0" borderId="1" xfId="5" applyFont="1" applyBorder="1" applyAlignment="1" applyProtection="1">
      <alignment vertical="center" wrapText="1"/>
    </xf>
    <xf numFmtId="0" fontId="4" fillId="0" borderId="1" xfId="5" applyFont="1" applyFill="1" applyBorder="1" applyAlignment="1" applyProtection="1">
      <alignment horizontal="right" vertical="center"/>
    </xf>
    <xf numFmtId="0" fontId="9" fillId="0" borderId="0" xfId="3" applyFont="1" applyAlignment="1" applyProtection="1">
      <alignment vertical="center" wrapText="1"/>
    </xf>
    <xf numFmtId="3" fontId="4" fillId="0" borderId="1" xfId="2" applyNumberFormat="1" applyFont="1" applyFill="1" applyBorder="1" applyAlignment="1" applyProtection="1">
      <alignment vertical="center"/>
      <protection locked="0"/>
    </xf>
    <xf numFmtId="3" fontId="4" fillId="0" borderId="1" xfId="2" applyNumberFormat="1" applyFont="1" applyBorder="1" applyProtection="1">
      <protection locked="0"/>
    </xf>
    <xf numFmtId="3" fontId="4" fillId="0" borderId="1" xfId="2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Protection="1">
      <protection locked="0"/>
    </xf>
    <xf numFmtId="1" fontId="4" fillId="0" borderId="1" xfId="2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1" fontId="4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9" fillId="0" borderId="0" xfId="3" applyFont="1" applyFill="1" applyAlignment="1" applyProtection="1">
      <alignment horizontal="left" vertical="center" wrapText="1"/>
    </xf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11" fillId="0" borderId="1" xfId="0" applyFont="1" applyBorder="1" applyAlignment="1" applyProtection="1">
      <alignment vertical="center" wrapText="1"/>
    </xf>
    <xf numFmtId="0" fontId="4" fillId="0" borderId="1" xfId="0" applyFont="1" applyBorder="1" applyAlignment="1">
      <alignment vertical="center" wrapText="1"/>
    </xf>
    <xf numFmtId="164" fontId="9" fillId="0" borderId="5" xfId="3" applyNumberFormat="1" applyFont="1" applyFill="1" applyBorder="1" applyAlignment="1" applyProtection="1">
      <alignment vertical="center"/>
    </xf>
    <xf numFmtId="164" fontId="4" fillId="0" borderId="8" xfId="0" applyNumberFormat="1" applyFont="1" applyBorder="1" applyAlignment="1" applyProtection="1">
      <alignment vertical="center"/>
    </xf>
    <xf numFmtId="164" fontId="4" fillId="0" borderId="0" xfId="2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vertical="center" wrapText="1"/>
      <protection locked="0"/>
    </xf>
    <xf numFmtId="9" fontId="5" fillId="0" borderId="0" xfId="1" applyFont="1" applyBorder="1" applyProtection="1"/>
    <xf numFmtId="3" fontId="4" fillId="0" borderId="0" xfId="2" applyNumberFormat="1" applyFont="1" applyBorder="1" applyProtection="1"/>
    <xf numFmtId="164" fontId="4" fillId="0" borderId="2" xfId="2" applyNumberFormat="1" applyFont="1" applyBorder="1" applyAlignment="1" applyProtection="1">
      <alignment vertical="center"/>
      <protection locked="0"/>
    </xf>
    <xf numFmtId="164" fontId="9" fillId="0" borderId="0" xfId="3" applyNumberFormat="1" applyFont="1" applyFill="1" applyBorder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2" applyNumberFormat="1" applyFont="1" applyFill="1" applyBorder="1" applyAlignment="1" applyProtection="1">
      <alignment horizontal="center" vertical="center"/>
      <protection locked="0"/>
    </xf>
    <xf numFmtId="1" fontId="4" fillId="0" borderId="1" xfId="5" applyNumberFormat="1" applyFont="1" applyFill="1" applyBorder="1" applyAlignment="1" applyProtection="1">
      <alignment horizontal="center" vertical="center"/>
      <protection locked="0"/>
    </xf>
    <xf numFmtId="1" fontId="9" fillId="0" borderId="0" xfId="3" applyNumberFormat="1" applyFont="1" applyFill="1" applyBorder="1" applyAlignment="1" applyProtection="1">
      <alignment horizontal="center" vertical="center"/>
      <protection locked="0"/>
    </xf>
    <xf numFmtId="1" fontId="9" fillId="0" borderId="0" xfId="3" applyNumberFormat="1" applyFont="1" applyFill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3" applyNumberFormat="1" applyFont="1" applyFill="1" applyBorder="1" applyAlignment="1" applyProtection="1">
      <alignment horizontal="center" vertical="center"/>
    </xf>
    <xf numFmtId="1" fontId="9" fillId="0" borderId="0" xfId="3" applyNumberFormat="1" applyFont="1" applyFill="1" applyAlignment="1" applyProtection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5" fillId="0" borderId="0" xfId="1" applyFont="1" applyAlignment="1" applyProtection="1">
      <alignment vertical="center"/>
    </xf>
    <xf numFmtId="164" fontId="4" fillId="0" borderId="2" xfId="2" applyNumberFormat="1" applyFont="1" applyBorder="1" applyProtection="1"/>
    <xf numFmtId="164" fontId="4" fillId="0" borderId="3" xfId="2" applyNumberFormat="1" applyFont="1" applyBorder="1" applyProtection="1"/>
    <xf numFmtId="164" fontId="4" fillId="0" borderId="4" xfId="2" applyNumberFormat="1" applyFont="1" applyBorder="1" applyProtection="1"/>
    <xf numFmtId="164" fontId="4" fillId="0" borderId="0" xfId="0" applyNumberFormat="1" applyFont="1" applyBorder="1" applyProtection="1"/>
    <xf numFmtId="9" fontId="3" fillId="0" borderId="0" xfId="7" applyFont="1" applyProtection="1"/>
    <xf numFmtId="164" fontId="4" fillId="0" borderId="2" xfId="0" applyNumberFormat="1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</xf>
    <xf numFmtId="0" fontId="4" fillId="3" borderId="1" xfId="2" applyFont="1" applyFill="1" applyBorder="1" applyAlignment="1" applyProtection="1">
      <alignment vertical="center"/>
    </xf>
  </cellXfs>
  <cellStyles count="8">
    <cellStyle name="Normalny" xfId="0" builtinId="0"/>
    <cellStyle name="Normalny 2" xfId="2"/>
    <cellStyle name="Normalny 3" xfId="3"/>
    <cellStyle name="Normalny 4" xfId="5"/>
    <cellStyle name="Procentowy" xfId="1" builtinId="5"/>
    <cellStyle name="Procentowy 2" xfId="4"/>
    <cellStyle name="Procentowy 3" xfId="6"/>
    <cellStyle name="Procentowy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18"/>
  <sheetViews>
    <sheetView zoomScaleNormal="100" zoomScaleSheetLayoutView="80" workbookViewId="0">
      <selection activeCell="D2" sqref="D2"/>
    </sheetView>
  </sheetViews>
  <sheetFormatPr defaultRowHeight="12.75" x14ac:dyDescent="0.2"/>
  <cols>
    <col min="1" max="1" width="53.7109375" style="25" customWidth="1"/>
    <col min="2" max="2" width="7.7109375" style="63" customWidth="1"/>
    <col min="3" max="5" width="7.7109375" style="25" customWidth="1"/>
    <col min="6" max="6" width="9.7109375" style="25" customWidth="1"/>
    <col min="7" max="8" width="12.7109375" style="25" customWidth="1"/>
    <col min="9" max="9" width="24.7109375" style="25" customWidth="1"/>
    <col min="10" max="10" width="12.7109375" style="63" customWidth="1"/>
    <col min="11" max="11" width="20.7109375" style="25" customWidth="1"/>
    <col min="12" max="16384" width="9.140625" style="25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557</v>
      </c>
      <c r="J1" s="8" t="s">
        <v>560</v>
      </c>
      <c r="K1" s="7" t="s">
        <v>177</v>
      </c>
    </row>
    <row r="2" spans="1:11" ht="76.5" x14ac:dyDescent="0.2">
      <c r="A2" s="27" t="s">
        <v>142</v>
      </c>
      <c r="B2" s="60" t="s">
        <v>0</v>
      </c>
      <c r="C2" s="27">
        <v>1300</v>
      </c>
      <c r="D2" s="23"/>
      <c r="E2" s="24"/>
      <c r="F2" s="61">
        <f t="shared" ref="F2:F11" si="0">D2*E2+D2</f>
        <v>0</v>
      </c>
      <c r="G2" s="61">
        <f t="shared" ref="G2:G11" si="1">D2*C2</f>
        <v>0</v>
      </c>
      <c r="H2" s="61">
        <f t="shared" ref="H2:H11" si="2">F2*C2</f>
        <v>0</v>
      </c>
      <c r="I2" s="23"/>
      <c r="J2" s="169"/>
      <c r="K2" s="22"/>
    </row>
    <row r="3" spans="1:11" ht="76.5" x14ac:dyDescent="0.2">
      <c r="A3" s="27" t="s">
        <v>9</v>
      </c>
      <c r="B3" s="60" t="s">
        <v>0</v>
      </c>
      <c r="C3" s="27">
        <v>450</v>
      </c>
      <c r="D3" s="23"/>
      <c r="E3" s="24"/>
      <c r="F3" s="61">
        <f t="shared" si="0"/>
        <v>0</v>
      </c>
      <c r="G3" s="61">
        <f t="shared" si="1"/>
        <v>0</v>
      </c>
      <c r="H3" s="61">
        <f t="shared" si="2"/>
        <v>0</v>
      </c>
      <c r="I3" s="23"/>
      <c r="J3" s="169"/>
      <c r="K3" s="22"/>
    </row>
    <row r="4" spans="1:11" ht="76.5" x14ac:dyDescent="0.2">
      <c r="A4" s="27" t="s">
        <v>10</v>
      </c>
      <c r="B4" s="60" t="s">
        <v>0</v>
      </c>
      <c r="C4" s="27">
        <f>2*480</f>
        <v>960</v>
      </c>
      <c r="D4" s="23"/>
      <c r="E4" s="24"/>
      <c r="F4" s="61">
        <f>D4*E4+D4</f>
        <v>0</v>
      </c>
      <c r="G4" s="61">
        <f t="shared" si="1"/>
        <v>0</v>
      </c>
      <c r="H4" s="61">
        <f t="shared" si="2"/>
        <v>0</v>
      </c>
      <c r="I4" s="23"/>
      <c r="J4" s="169"/>
      <c r="K4" s="22"/>
    </row>
    <row r="5" spans="1:11" ht="76.5" x14ac:dyDescent="0.2">
      <c r="A5" s="27" t="s">
        <v>143</v>
      </c>
      <c r="B5" s="60" t="s">
        <v>0</v>
      </c>
      <c r="C5" s="27">
        <v>2980</v>
      </c>
      <c r="D5" s="23"/>
      <c r="E5" s="24"/>
      <c r="F5" s="61">
        <f t="shared" si="0"/>
        <v>0</v>
      </c>
      <c r="G5" s="61">
        <f t="shared" si="1"/>
        <v>0</v>
      </c>
      <c r="H5" s="61">
        <f t="shared" si="2"/>
        <v>0</v>
      </c>
      <c r="I5" s="23"/>
      <c r="J5" s="169"/>
      <c r="K5" s="22"/>
    </row>
    <row r="6" spans="1:11" ht="63.75" x14ac:dyDescent="0.2">
      <c r="A6" s="27" t="s">
        <v>144</v>
      </c>
      <c r="B6" s="60" t="s">
        <v>0</v>
      </c>
      <c r="C6" s="27">
        <f>2*265</f>
        <v>530</v>
      </c>
      <c r="D6" s="23"/>
      <c r="E6" s="24"/>
      <c r="F6" s="61">
        <f t="shared" si="0"/>
        <v>0</v>
      </c>
      <c r="G6" s="61">
        <f t="shared" si="1"/>
        <v>0</v>
      </c>
      <c r="H6" s="61">
        <f t="shared" si="2"/>
        <v>0</v>
      </c>
      <c r="I6" s="23"/>
      <c r="J6" s="169"/>
      <c r="K6" s="22"/>
    </row>
    <row r="7" spans="1:11" ht="76.5" x14ac:dyDescent="0.2">
      <c r="A7" s="27" t="s">
        <v>145</v>
      </c>
      <c r="B7" s="60" t="s">
        <v>0</v>
      </c>
      <c r="C7" s="27">
        <v>3670</v>
      </c>
      <c r="D7" s="23"/>
      <c r="E7" s="24"/>
      <c r="F7" s="61">
        <f t="shared" si="0"/>
        <v>0</v>
      </c>
      <c r="G7" s="61">
        <f t="shared" si="1"/>
        <v>0</v>
      </c>
      <c r="H7" s="61">
        <f t="shared" si="2"/>
        <v>0</v>
      </c>
      <c r="I7" s="23"/>
      <c r="J7" s="169"/>
      <c r="K7" s="22"/>
    </row>
    <row r="8" spans="1:11" ht="63.75" x14ac:dyDescent="0.2">
      <c r="A8" s="27" t="s">
        <v>11</v>
      </c>
      <c r="B8" s="60" t="s">
        <v>0</v>
      </c>
      <c r="C8" s="27">
        <f>2*1620</f>
        <v>3240</v>
      </c>
      <c r="D8" s="23"/>
      <c r="E8" s="24"/>
      <c r="F8" s="61">
        <f t="shared" si="0"/>
        <v>0</v>
      </c>
      <c r="G8" s="61">
        <f t="shared" si="1"/>
        <v>0</v>
      </c>
      <c r="H8" s="61">
        <f t="shared" si="2"/>
        <v>0</v>
      </c>
      <c r="I8" s="23"/>
      <c r="J8" s="169"/>
      <c r="K8" s="22"/>
    </row>
    <row r="9" spans="1:11" ht="76.5" x14ac:dyDescent="0.2">
      <c r="A9" s="27" t="s">
        <v>196</v>
      </c>
      <c r="B9" s="60" t="s">
        <v>0</v>
      </c>
      <c r="C9" s="27">
        <v>1160</v>
      </c>
      <c r="D9" s="23"/>
      <c r="E9" s="24"/>
      <c r="F9" s="61">
        <f t="shared" si="0"/>
        <v>0</v>
      </c>
      <c r="G9" s="61">
        <f t="shared" si="1"/>
        <v>0</v>
      </c>
      <c r="H9" s="61">
        <f t="shared" si="2"/>
        <v>0</v>
      </c>
      <c r="I9" s="23"/>
      <c r="J9" s="169"/>
      <c r="K9" s="22"/>
    </row>
    <row r="10" spans="1:11" ht="76.5" x14ac:dyDescent="0.2">
      <c r="A10" s="27" t="s">
        <v>12</v>
      </c>
      <c r="B10" s="60" t="s">
        <v>0</v>
      </c>
      <c r="C10" s="27">
        <v>590</v>
      </c>
      <c r="D10" s="23"/>
      <c r="E10" s="24"/>
      <c r="F10" s="61">
        <f t="shared" ref="F10" si="3">D10*E10+D10</f>
        <v>0</v>
      </c>
      <c r="G10" s="62">
        <f t="shared" ref="G10" si="4">D10*C10</f>
        <v>0</v>
      </c>
      <c r="H10" s="62">
        <f t="shared" ref="H10" si="5">F10*C10</f>
        <v>0</v>
      </c>
      <c r="I10" s="153"/>
      <c r="J10" s="169"/>
      <c r="K10" s="22"/>
    </row>
    <row r="11" spans="1:11" ht="64.5" thickBot="1" x14ac:dyDescent="0.25">
      <c r="A11" s="87" t="s">
        <v>343</v>
      </c>
      <c r="B11" s="60" t="s">
        <v>0</v>
      </c>
      <c r="C11" s="27">
        <v>30</v>
      </c>
      <c r="D11" s="23"/>
      <c r="E11" s="24"/>
      <c r="F11" s="61">
        <f t="shared" si="0"/>
        <v>0</v>
      </c>
      <c r="G11" s="62">
        <f t="shared" si="1"/>
        <v>0</v>
      </c>
      <c r="H11" s="62">
        <f t="shared" si="2"/>
        <v>0</v>
      </c>
      <c r="I11" s="23"/>
      <c r="J11" s="169"/>
      <c r="K11" s="22"/>
    </row>
    <row r="12" spans="1:11" ht="13.5" thickBot="1" x14ac:dyDescent="0.25">
      <c r="G12" s="64">
        <f>SUM(G2:G11)</f>
        <v>0</v>
      </c>
      <c r="H12" s="65">
        <f>SUM(H2:H11)</f>
        <v>0</v>
      </c>
      <c r="I12" s="152"/>
      <c r="J12" s="170"/>
    </row>
    <row r="14" spans="1:11" x14ac:dyDescent="0.2">
      <c r="A14" s="25" t="s">
        <v>344</v>
      </c>
    </row>
    <row r="15" spans="1:11" x14ac:dyDescent="0.2">
      <c r="A15" s="25" t="s">
        <v>345</v>
      </c>
    </row>
    <row r="16" spans="1:11" x14ac:dyDescent="0.2">
      <c r="A16" s="25" t="s">
        <v>346</v>
      </c>
    </row>
    <row r="17" spans="1:1" x14ac:dyDescent="0.2">
      <c r="A17" s="25" t="s">
        <v>350</v>
      </c>
    </row>
    <row r="18" spans="1:1" x14ac:dyDescent="0.2">
      <c r="A18" s="25" t="s">
        <v>355</v>
      </c>
    </row>
  </sheetData>
  <sheetProtection algorithmName="SHA-512" hashValue="dflRZq/ztT57tLgfRpH8DPiY8v1dHtHJ0E6Bk/RSIsnbmn7nPzhy8DqXjGI+OUOH1ZXH3JNf/6pKPPiFDVi1zg==" saltValue="rr2WN7hmyeNy+3la0Eyitw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Brzeziny&amp;CFormularz asortymentowo – cenowy&amp;Rzałącznik nr 1
pakiet 1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K17"/>
  <sheetViews>
    <sheetView zoomScaleNormal="100" workbookViewId="0">
      <selection activeCell="I1" sqref="I1"/>
    </sheetView>
  </sheetViews>
  <sheetFormatPr defaultRowHeight="12.75" x14ac:dyDescent="0.2"/>
  <cols>
    <col min="1" max="1" width="53.7109375" style="89" customWidth="1"/>
    <col min="2" max="2" width="7.7109375" style="96" customWidth="1"/>
    <col min="3" max="5" width="7.7109375" style="89" customWidth="1"/>
    <col min="6" max="6" width="9.7109375" style="89" customWidth="1"/>
    <col min="7" max="8" width="12.7109375" style="89" customWidth="1"/>
    <col min="9" max="9" width="24.7109375" style="89" customWidth="1"/>
    <col min="10" max="10" width="12.7109375" style="89" customWidth="1"/>
    <col min="11" max="11" width="20.7109375" style="89" customWidth="1"/>
    <col min="12" max="16384" width="9.140625" style="89"/>
  </cols>
  <sheetData>
    <row r="1" spans="1:11" ht="54" customHeight="1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557</v>
      </c>
      <c r="J1" s="8" t="s">
        <v>560</v>
      </c>
      <c r="K1" s="7" t="s">
        <v>177</v>
      </c>
    </row>
    <row r="2" spans="1:11" x14ac:dyDescent="0.2">
      <c r="A2" s="90" t="s">
        <v>198</v>
      </c>
      <c r="B2" s="28" t="s">
        <v>0</v>
      </c>
      <c r="C2" s="90">
        <v>20</v>
      </c>
      <c r="D2" s="99"/>
      <c r="E2" s="99"/>
      <c r="F2" s="76">
        <f t="shared" ref="F2:F10" si="0">D2*E2+D2</f>
        <v>0</v>
      </c>
      <c r="G2" s="76">
        <f t="shared" ref="G2:G10" si="1">D2*C2</f>
        <v>0</v>
      </c>
      <c r="H2" s="76">
        <f>G2*E2+G2</f>
        <v>0</v>
      </c>
      <c r="I2" s="11"/>
      <c r="J2" s="138"/>
      <c r="K2" s="99"/>
    </row>
    <row r="3" spans="1:11" x14ac:dyDescent="0.2">
      <c r="A3" s="90" t="s">
        <v>199</v>
      </c>
      <c r="B3" s="74" t="s">
        <v>0</v>
      </c>
      <c r="C3" s="90">
        <v>300</v>
      </c>
      <c r="D3" s="99"/>
      <c r="E3" s="99"/>
      <c r="F3" s="76">
        <f t="shared" si="0"/>
        <v>0</v>
      </c>
      <c r="G3" s="76">
        <f t="shared" si="1"/>
        <v>0</v>
      </c>
      <c r="H3" s="76">
        <f t="shared" ref="H3:H10" si="2">G3*E3+G3</f>
        <v>0</v>
      </c>
      <c r="I3" s="11"/>
      <c r="J3" s="138"/>
      <c r="K3" s="99"/>
    </row>
    <row r="4" spans="1:11" x14ac:dyDescent="0.2">
      <c r="A4" s="90" t="s">
        <v>200</v>
      </c>
      <c r="B4" s="28" t="s">
        <v>0</v>
      </c>
      <c r="C4" s="90">
        <v>4</v>
      </c>
      <c r="D4" s="99"/>
      <c r="E4" s="99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38"/>
      <c r="K4" s="99"/>
    </row>
    <row r="5" spans="1:11" s="21" customFormat="1" x14ac:dyDescent="0.2">
      <c r="A5" s="90" t="s">
        <v>201</v>
      </c>
      <c r="B5" s="74" t="s">
        <v>0</v>
      </c>
      <c r="C5" s="90">
        <v>1600</v>
      </c>
      <c r="D5" s="99"/>
      <c r="E5" s="99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38"/>
      <c r="K5" s="99"/>
    </row>
    <row r="6" spans="1:11" s="21" customFormat="1" x14ac:dyDescent="0.2">
      <c r="A6" s="90" t="s">
        <v>202</v>
      </c>
      <c r="B6" s="28" t="s">
        <v>0</v>
      </c>
      <c r="C6" s="90">
        <v>200</v>
      </c>
      <c r="D6" s="99"/>
      <c r="E6" s="99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38"/>
      <c r="K6" s="99"/>
    </row>
    <row r="7" spans="1:11" s="21" customFormat="1" x14ac:dyDescent="0.2">
      <c r="A7" s="90" t="s">
        <v>203</v>
      </c>
      <c r="B7" s="74" t="s">
        <v>0</v>
      </c>
      <c r="C7" s="90">
        <v>160</v>
      </c>
      <c r="D7" s="99"/>
      <c r="E7" s="99"/>
      <c r="F7" s="76">
        <f t="shared" si="0"/>
        <v>0</v>
      </c>
      <c r="G7" s="91">
        <f t="shared" si="1"/>
        <v>0</v>
      </c>
      <c r="H7" s="76">
        <f t="shared" si="2"/>
        <v>0</v>
      </c>
      <c r="I7" s="11"/>
      <c r="J7" s="138"/>
      <c r="K7" s="99"/>
    </row>
    <row r="8" spans="1:11" s="21" customFormat="1" x14ac:dyDescent="0.2">
      <c r="A8" s="90" t="s">
        <v>204</v>
      </c>
      <c r="B8" s="28" t="s">
        <v>0</v>
      </c>
      <c r="C8" s="90">
        <v>2</v>
      </c>
      <c r="D8" s="99"/>
      <c r="E8" s="99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38"/>
      <c r="K8" s="99"/>
    </row>
    <row r="9" spans="1:11" x14ac:dyDescent="0.2">
      <c r="A9" s="73" t="s">
        <v>42</v>
      </c>
      <c r="B9" s="74" t="s">
        <v>0</v>
      </c>
      <c r="C9" s="75">
        <v>24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39"/>
      <c r="K9" s="10"/>
    </row>
    <row r="10" spans="1:11" ht="13.5" thickBot="1" x14ac:dyDescent="0.25">
      <c r="A10" s="27" t="s">
        <v>277</v>
      </c>
      <c r="B10" s="28" t="s">
        <v>0</v>
      </c>
      <c r="C10" s="29">
        <v>6</v>
      </c>
      <c r="D10" s="2"/>
      <c r="E10" s="3"/>
      <c r="F10" s="26">
        <f t="shared" si="0"/>
        <v>0</v>
      </c>
      <c r="G10" s="95">
        <f t="shared" si="1"/>
        <v>0</v>
      </c>
      <c r="H10" s="76">
        <f t="shared" si="2"/>
        <v>0</v>
      </c>
      <c r="I10" s="11"/>
      <c r="J10" s="140"/>
      <c r="K10" s="1"/>
    </row>
    <row r="11" spans="1:11" ht="13.5" thickBot="1" x14ac:dyDescent="0.25">
      <c r="G11" s="97">
        <f>SUM(G2:G10)</f>
        <v>0</v>
      </c>
      <c r="H11" s="98">
        <f>SUM(H2:H10)</f>
        <v>0</v>
      </c>
      <c r="I11" s="177"/>
    </row>
    <row r="13" spans="1:11" x14ac:dyDescent="0.2">
      <c r="A13" s="25" t="s">
        <v>344</v>
      </c>
    </row>
    <row r="14" spans="1:11" x14ac:dyDescent="0.2">
      <c r="A14" s="25" t="s">
        <v>345</v>
      </c>
    </row>
    <row r="15" spans="1:11" x14ac:dyDescent="0.2">
      <c r="A15" s="25" t="s">
        <v>346</v>
      </c>
    </row>
    <row r="16" spans="1:11" x14ac:dyDescent="0.2">
      <c r="A16" s="25" t="s">
        <v>350</v>
      </c>
    </row>
    <row r="17" spans="1:1" x14ac:dyDescent="0.2">
      <c r="A17" s="21" t="s">
        <v>355</v>
      </c>
    </row>
  </sheetData>
  <sheetProtection algorithmName="SHA-512" hashValue="Tg/vTe9ibQ4Z2Rlpyj62ODnM6tDQ6KMWW6aww6HZuqzlwEbJZjcspR1pZSS/k0RnkeiY9DUgaWKmiHNS7zFJgA==" saltValue="ygAG0vF6zL0Amh+MJO/2YA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11</oddHeader>
    <oddFooter>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K62"/>
  <sheetViews>
    <sheetView tabSelected="1" topLeftCell="A52" zoomScaleNormal="100" workbookViewId="0">
      <selection activeCell="J54" sqref="J54"/>
    </sheetView>
  </sheetViews>
  <sheetFormatPr defaultRowHeight="12.75" x14ac:dyDescent="0.2"/>
  <cols>
    <col min="1" max="1" width="53.7109375" style="25" customWidth="1"/>
    <col min="2" max="2" width="7.7109375" style="88" customWidth="1"/>
    <col min="3" max="5" width="7.7109375" style="9" customWidth="1"/>
    <col min="6" max="6" width="9.7109375" style="9" customWidth="1"/>
    <col min="7" max="8" width="12.7109375" style="9" customWidth="1"/>
    <col min="9" max="9" width="24.7109375" style="9" customWidth="1"/>
    <col min="10" max="10" width="12.7109375" style="9" customWidth="1"/>
    <col min="11" max="11" width="20.7109375" style="9" customWidth="1"/>
    <col min="12" max="16384" width="9.140625" style="9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557</v>
      </c>
      <c r="J1" s="8" t="s">
        <v>560</v>
      </c>
      <c r="K1" s="7" t="s">
        <v>177</v>
      </c>
    </row>
    <row r="2" spans="1:11" ht="89.25" x14ac:dyDescent="0.2">
      <c r="A2" s="27" t="s">
        <v>517</v>
      </c>
      <c r="B2" s="28" t="s">
        <v>0</v>
      </c>
      <c r="C2" s="29">
        <v>50</v>
      </c>
      <c r="D2" s="2"/>
      <c r="E2" s="3"/>
      <c r="F2" s="26">
        <f t="shared" ref="F2" si="0">D2*E2+D2</f>
        <v>0</v>
      </c>
      <c r="G2" s="26">
        <f t="shared" ref="G2" si="1">D2*C2</f>
        <v>0</v>
      </c>
      <c r="H2" s="26">
        <f>E2*G2+G2</f>
        <v>0</v>
      </c>
      <c r="I2" s="2"/>
      <c r="J2" s="140"/>
      <c r="K2" s="1"/>
    </row>
    <row r="3" spans="1:11" ht="76.5" x14ac:dyDescent="0.2">
      <c r="A3" s="27" t="s">
        <v>511</v>
      </c>
      <c r="B3" s="28" t="s">
        <v>0</v>
      </c>
      <c r="C3" s="29">
        <v>30</v>
      </c>
      <c r="D3" s="2"/>
      <c r="E3" s="3"/>
      <c r="F3" s="26">
        <f t="shared" ref="F3:F56" si="2">D3*E3+D3</f>
        <v>0</v>
      </c>
      <c r="G3" s="26">
        <f t="shared" ref="G3:G56" si="3">D3*C3</f>
        <v>0</v>
      </c>
      <c r="H3" s="26">
        <f t="shared" ref="H3:H55" si="4">E3*G3+G3</f>
        <v>0</v>
      </c>
      <c r="I3" s="2"/>
      <c r="J3" s="140"/>
      <c r="K3" s="1"/>
    </row>
    <row r="4" spans="1:11" s="21" customFormat="1" x14ac:dyDescent="0.2">
      <c r="A4" s="110" t="s">
        <v>518</v>
      </c>
      <c r="B4" s="28" t="s">
        <v>23</v>
      </c>
      <c r="C4" s="29">
        <v>10</v>
      </c>
      <c r="D4" s="2"/>
      <c r="E4" s="3"/>
      <c r="F4" s="26">
        <f t="shared" si="2"/>
        <v>0</v>
      </c>
      <c r="G4" s="26">
        <f t="shared" si="3"/>
        <v>0</v>
      </c>
      <c r="H4" s="26">
        <f t="shared" si="4"/>
        <v>0</v>
      </c>
      <c r="I4" s="2"/>
      <c r="J4" s="140"/>
      <c r="K4" s="1"/>
    </row>
    <row r="5" spans="1:11" s="21" customFormat="1" ht="114.75" x14ac:dyDescent="0.2">
      <c r="A5" s="27" t="s">
        <v>289</v>
      </c>
      <c r="B5" s="28" t="s">
        <v>29</v>
      </c>
      <c r="C5" s="29">
        <v>8</v>
      </c>
      <c r="D5" s="2"/>
      <c r="E5" s="3"/>
      <c r="F5" s="26">
        <f t="shared" si="2"/>
        <v>0</v>
      </c>
      <c r="G5" s="26">
        <f t="shared" si="3"/>
        <v>0</v>
      </c>
      <c r="H5" s="26">
        <f t="shared" si="4"/>
        <v>0</v>
      </c>
      <c r="I5" s="2"/>
      <c r="J5" s="140"/>
      <c r="K5" s="1"/>
    </row>
    <row r="6" spans="1:11" s="21" customFormat="1" ht="102" x14ac:dyDescent="0.2">
      <c r="A6" s="27" t="s">
        <v>482</v>
      </c>
      <c r="B6" s="28" t="s">
        <v>13</v>
      </c>
      <c r="C6" s="29">
        <v>100</v>
      </c>
      <c r="D6" s="2"/>
      <c r="E6" s="3"/>
      <c r="F6" s="26">
        <f t="shared" si="2"/>
        <v>0</v>
      </c>
      <c r="G6" s="26">
        <f t="shared" si="3"/>
        <v>0</v>
      </c>
      <c r="H6" s="26">
        <f t="shared" si="4"/>
        <v>0</v>
      </c>
      <c r="I6" s="2"/>
      <c r="J6" s="140"/>
      <c r="K6" s="1"/>
    </row>
    <row r="7" spans="1:11" ht="140.25" x14ac:dyDescent="0.2">
      <c r="A7" s="27" t="s">
        <v>485</v>
      </c>
      <c r="B7" s="28" t="s">
        <v>13</v>
      </c>
      <c r="C7" s="29">
        <v>10</v>
      </c>
      <c r="D7" s="2"/>
      <c r="E7" s="3"/>
      <c r="F7" s="26">
        <f t="shared" si="2"/>
        <v>0</v>
      </c>
      <c r="G7" s="26">
        <f t="shared" si="3"/>
        <v>0</v>
      </c>
      <c r="H7" s="26">
        <f t="shared" si="4"/>
        <v>0</v>
      </c>
      <c r="I7" s="2"/>
      <c r="J7" s="140"/>
      <c r="K7" s="1"/>
    </row>
    <row r="8" spans="1:11" ht="25.5" x14ac:dyDescent="0.2">
      <c r="A8" s="118" t="s">
        <v>487</v>
      </c>
      <c r="B8" s="28" t="s">
        <v>23</v>
      </c>
      <c r="C8" s="29">
        <v>2</v>
      </c>
      <c r="D8" s="2"/>
      <c r="E8" s="3"/>
      <c r="F8" s="26">
        <f t="shared" si="2"/>
        <v>0</v>
      </c>
      <c r="G8" s="26">
        <f t="shared" si="3"/>
        <v>0</v>
      </c>
      <c r="H8" s="26">
        <f t="shared" si="4"/>
        <v>0</v>
      </c>
      <c r="I8" s="2"/>
      <c r="J8" s="140"/>
      <c r="K8" s="1"/>
    </row>
    <row r="9" spans="1:11" ht="25.5" x14ac:dyDescent="0.2">
      <c r="A9" s="118" t="s">
        <v>486</v>
      </c>
      <c r="B9" s="28" t="s">
        <v>23</v>
      </c>
      <c r="C9" s="29">
        <v>4</v>
      </c>
      <c r="D9" s="99"/>
      <c r="E9" s="99"/>
      <c r="F9" s="26">
        <f t="shared" si="2"/>
        <v>0</v>
      </c>
      <c r="G9" s="26">
        <f t="shared" si="3"/>
        <v>0</v>
      </c>
      <c r="H9" s="26">
        <f t="shared" si="4"/>
        <v>0</v>
      </c>
      <c r="I9" s="2"/>
      <c r="J9" s="138"/>
      <c r="K9" s="99"/>
    </row>
    <row r="10" spans="1:11" ht="25.5" x14ac:dyDescent="0.2">
      <c r="A10" s="118" t="s">
        <v>340</v>
      </c>
      <c r="B10" s="28" t="s">
        <v>23</v>
      </c>
      <c r="C10" s="29">
        <v>6</v>
      </c>
      <c r="D10" s="99"/>
      <c r="E10" s="99"/>
      <c r="F10" s="26">
        <f t="shared" si="2"/>
        <v>0</v>
      </c>
      <c r="G10" s="26">
        <f t="shared" si="3"/>
        <v>0</v>
      </c>
      <c r="H10" s="26">
        <f t="shared" si="4"/>
        <v>0</v>
      </c>
      <c r="I10" s="2"/>
      <c r="J10" s="138"/>
      <c r="K10" s="99"/>
    </row>
    <row r="11" spans="1:11" ht="25.5" x14ac:dyDescent="0.2">
      <c r="A11" s="118" t="s">
        <v>339</v>
      </c>
      <c r="B11" s="28" t="s">
        <v>23</v>
      </c>
      <c r="C11" s="29">
        <v>10</v>
      </c>
      <c r="D11" s="99"/>
      <c r="E11" s="99"/>
      <c r="F11" s="26">
        <f t="shared" si="2"/>
        <v>0</v>
      </c>
      <c r="G11" s="26">
        <f t="shared" si="3"/>
        <v>0</v>
      </c>
      <c r="H11" s="26">
        <f t="shared" si="4"/>
        <v>0</v>
      </c>
      <c r="I11" s="2"/>
      <c r="J11" s="138"/>
      <c r="K11" s="99"/>
    </row>
    <row r="12" spans="1:11" ht="127.5" x14ac:dyDescent="0.2">
      <c r="A12" s="27" t="s">
        <v>512</v>
      </c>
      <c r="B12" s="28" t="s">
        <v>0</v>
      </c>
      <c r="C12" s="29">
        <v>30</v>
      </c>
      <c r="D12" s="2"/>
      <c r="E12" s="3"/>
      <c r="F12" s="26">
        <f t="shared" si="2"/>
        <v>0</v>
      </c>
      <c r="G12" s="26">
        <f t="shared" si="3"/>
        <v>0</v>
      </c>
      <c r="H12" s="26">
        <f t="shared" si="4"/>
        <v>0</v>
      </c>
      <c r="I12" s="2"/>
      <c r="J12" s="140"/>
      <c r="K12" s="1"/>
    </row>
    <row r="13" spans="1:11" ht="76.5" x14ac:dyDescent="0.2">
      <c r="A13" s="27" t="s">
        <v>467</v>
      </c>
      <c r="B13" s="28" t="s">
        <v>0</v>
      </c>
      <c r="C13" s="29">
        <v>24</v>
      </c>
      <c r="D13" s="2"/>
      <c r="E13" s="3"/>
      <c r="F13" s="26">
        <f t="shared" si="2"/>
        <v>0</v>
      </c>
      <c r="G13" s="26">
        <f t="shared" si="3"/>
        <v>0</v>
      </c>
      <c r="H13" s="26">
        <f t="shared" si="4"/>
        <v>0</v>
      </c>
      <c r="I13" s="2"/>
      <c r="J13" s="140"/>
      <c r="K13" s="1"/>
    </row>
    <row r="14" spans="1:11" ht="76.5" x14ac:dyDescent="0.2">
      <c r="A14" s="27" t="s">
        <v>466</v>
      </c>
      <c r="B14" s="28" t="s">
        <v>0</v>
      </c>
      <c r="C14" s="29">
        <v>24</v>
      </c>
      <c r="D14" s="2"/>
      <c r="E14" s="3"/>
      <c r="F14" s="26">
        <f t="shared" si="2"/>
        <v>0</v>
      </c>
      <c r="G14" s="26">
        <f t="shared" si="3"/>
        <v>0</v>
      </c>
      <c r="H14" s="26">
        <f t="shared" si="4"/>
        <v>0</v>
      </c>
      <c r="I14" s="2"/>
      <c r="J14" s="140"/>
      <c r="K14" s="1"/>
    </row>
    <row r="15" spans="1:11" ht="76.5" x14ac:dyDescent="0.2">
      <c r="A15" s="27" t="s">
        <v>469</v>
      </c>
      <c r="B15" s="28" t="s">
        <v>0</v>
      </c>
      <c r="C15" s="29">
        <v>24</v>
      </c>
      <c r="D15" s="2"/>
      <c r="E15" s="3"/>
      <c r="F15" s="26">
        <f t="shared" si="2"/>
        <v>0</v>
      </c>
      <c r="G15" s="26">
        <f t="shared" si="3"/>
        <v>0</v>
      </c>
      <c r="H15" s="26">
        <f t="shared" si="4"/>
        <v>0</v>
      </c>
      <c r="I15" s="2"/>
      <c r="J15" s="140"/>
      <c r="K15" s="1"/>
    </row>
    <row r="16" spans="1:11" ht="76.5" x14ac:dyDescent="0.2">
      <c r="A16" s="27" t="s">
        <v>468</v>
      </c>
      <c r="B16" s="28" t="s">
        <v>0</v>
      </c>
      <c r="C16" s="29">
        <v>24</v>
      </c>
      <c r="D16" s="2"/>
      <c r="E16" s="3"/>
      <c r="F16" s="26">
        <f t="shared" si="2"/>
        <v>0</v>
      </c>
      <c r="G16" s="26">
        <f t="shared" si="3"/>
        <v>0</v>
      </c>
      <c r="H16" s="26">
        <f t="shared" si="4"/>
        <v>0</v>
      </c>
      <c r="I16" s="2"/>
      <c r="J16" s="140"/>
      <c r="K16" s="1"/>
    </row>
    <row r="17" spans="1:11" x14ac:dyDescent="0.2">
      <c r="A17" s="87" t="s">
        <v>506</v>
      </c>
      <c r="B17" s="28" t="s">
        <v>13</v>
      </c>
      <c r="C17" s="29">
        <v>40</v>
      </c>
      <c r="D17" s="2"/>
      <c r="E17" s="3"/>
      <c r="F17" s="26">
        <f t="shared" si="2"/>
        <v>0</v>
      </c>
      <c r="G17" s="26">
        <f t="shared" si="3"/>
        <v>0</v>
      </c>
      <c r="H17" s="26">
        <f t="shared" si="4"/>
        <v>0</v>
      </c>
      <c r="I17" s="2"/>
      <c r="J17" s="140"/>
      <c r="K17" s="1"/>
    </row>
    <row r="18" spans="1:11" ht="76.5" x14ac:dyDescent="0.2">
      <c r="A18" s="92" t="s">
        <v>191</v>
      </c>
      <c r="B18" s="28" t="s">
        <v>0</v>
      </c>
      <c r="C18" s="29">
        <v>100</v>
      </c>
      <c r="D18" s="2"/>
      <c r="E18" s="3"/>
      <c r="F18" s="26">
        <f t="shared" si="2"/>
        <v>0</v>
      </c>
      <c r="G18" s="26">
        <f t="shared" si="3"/>
        <v>0</v>
      </c>
      <c r="H18" s="26">
        <f t="shared" si="4"/>
        <v>0</v>
      </c>
      <c r="I18" s="2"/>
      <c r="J18" s="140"/>
      <c r="K18" s="1"/>
    </row>
    <row r="19" spans="1:11" ht="114.75" x14ac:dyDescent="0.2">
      <c r="A19" s="87" t="s">
        <v>515</v>
      </c>
      <c r="B19" s="28" t="s">
        <v>23</v>
      </c>
      <c r="C19" s="29">
        <v>20</v>
      </c>
      <c r="D19" s="2"/>
      <c r="E19" s="3"/>
      <c r="F19" s="26">
        <f t="shared" si="2"/>
        <v>0</v>
      </c>
      <c r="G19" s="26">
        <f t="shared" si="3"/>
        <v>0</v>
      </c>
      <c r="H19" s="26">
        <f t="shared" si="4"/>
        <v>0</v>
      </c>
      <c r="I19" s="2"/>
      <c r="J19" s="140"/>
      <c r="K19" s="1"/>
    </row>
    <row r="20" spans="1:11" ht="114.75" x14ac:dyDescent="0.2">
      <c r="A20" s="87" t="s">
        <v>514</v>
      </c>
      <c r="B20" s="28" t="s">
        <v>23</v>
      </c>
      <c r="C20" s="29">
        <v>10</v>
      </c>
      <c r="D20" s="2"/>
      <c r="E20" s="3"/>
      <c r="F20" s="26">
        <f t="shared" si="2"/>
        <v>0</v>
      </c>
      <c r="G20" s="26">
        <f t="shared" si="3"/>
        <v>0</v>
      </c>
      <c r="H20" s="26">
        <f t="shared" si="4"/>
        <v>0</v>
      </c>
      <c r="I20" s="2"/>
      <c r="J20" s="140"/>
      <c r="K20" s="1"/>
    </row>
    <row r="21" spans="1:11" ht="114.75" x14ac:dyDescent="0.2">
      <c r="A21" s="87" t="s">
        <v>513</v>
      </c>
      <c r="B21" s="28" t="s">
        <v>23</v>
      </c>
      <c r="C21" s="29">
        <v>10</v>
      </c>
      <c r="D21" s="2"/>
      <c r="E21" s="3"/>
      <c r="F21" s="26">
        <f t="shared" si="2"/>
        <v>0</v>
      </c>
      <c r="G21" s="26">
        <f t="shared" si="3"/>
        <v>0</v>
      </c>
      <c r="H21" s="26">
        <f t="shared" si="4"/>
        <v>0</v>
      </c>
      <c r="I21" s="2"/>
      <c r="J21" s="140"/>
      <c r="K21" s="1"/>
    </row>
    <row r="22" spans="1:11" ht="25.5" x14ac:dyDescent="0.2">
      <c r="A22" s="87" t="s">
        <v>205</v>
      </c>
      <c r="B22" s="28" t="s">
        <v>23</v>
      </c>
      <c r="C22" s="29">
        <v>30</v>
      </c>
      <c r="D22" s="2"/>
      <c r="E22" s="3"/>
      <c r="F22" s="26">
        <f t="shared" si="2"/>
        <v>0</v>
      </c>
      <c r="G22" s="26">
        <f t="shared" si="3"/>
        <v>0</v>
      </c>
      <c r="H22" s="26">
        <f t="shared" si="4"/>
        <v>0</v>
      </c>
      <c r="I22" s="2"/>
      <c r="J22" s="140"/>
      <c r="K22" s="1"/>
    </row>
    <row r="23" spans="1:11" ht="114.75" x14ac:dyDescent="0.2">
      <c r="A23" s="27" t="s">
        <v>133</v>
      </c>
      <c r="B23" s="28" t="s">
        <v>13</v>
      </c>
      <c r="C23" s="29">
        <v>20</v>
      </c>
      <c r="D23" s="2"/>
      <c r="E23" s="3"/>
      <c r="F23" s="26">
        <f t="shared" si="2"/>
        <v>0</v>
      </c>
      <c r="G23" s="26">
        <f t="shared" si="3"/>
        <v>0</v>
      </c>
      <c r="H23" s="26">
        <f t="shared" si="4"/>
        <v>0</v>
      </c>
      <c r="I23" s="2"/>
      <c r="J23" s="140"/>
      <c r="K23" s="1"/>
    </row>
    <row r="24" spans="1:11" ht="114.75" x14ac:dyDescent="0.2">
      <c r="A24" s="27" t="s">
        <v>132</v>
      </c>
      <c r="B24" s="28" t="s">
        <v>13</v>
      </c>
      <c r="C24" s="29">
        <v>20</v>
      </c>
      <c r="D24" s="2"/>
      <c r="E24" s="3"/>
      <c r="F24" s="26">
        <f t="shared" si="2"/>
        <v>0</v>
      </c>
      <c r="G24" s="26">
        <f t="shared" si="3"/>
        <v>0</v>
      </c>
      <c r="H24" s="26">
        <f t="shared" si="4"/>
        <v>0</v>
      </c>
      <c r="I24" s="2"/>
      <c r="J24" s="140"/>
      <c r="K24" s="1"/>
    </row>
    <row r="25" spans="1:11" ht="114.75" x14ac:dyDescent="0.2">
      <c r="A25" s="27" t="s">
        <v>131</v>
      </c>
      <c r="B25" s="28" t="s">
        <v>13</v>
      </c>
      <c r="C25" s="29">
        <v>20</v>
      </c>
      <c r="D25" s="2"/>
      <c r="E25" s="3"/>
      <c r="F25" s="26">
        <f t="shared" si="2"/>
        <v>0</v>
      </c>
      <c r="G25" s="26">
        <f t="shared" si="3"/>
        <v>0</v>
      </c>
      <c r="H25" s="26">
        <f t="shared" si="4"/>
        <v>0</v>
      </c>
      <c r="I25" s="2"/>
      <c r="J25" s="140"/>
      <c r="K25" s="1"/>
    </row>
    <row r="26" spans="1:11" ht="114.75" x14ac:dyDescent="0.2">
      <c r="A26" s="27" t="s">
        <v>130</v>
      </c>
      <c r="B26" s="28" t="s">
        <v>13</v>
      </c>
      <c r="C26" s="29">
        <v>30</v>
      </c>
      <c r="D26" s="2"/>
      <c r="E26" s="3"/>
      <c r="F26" s="26">
        <f t="shared" si="2"/>
        <v>0</v>
      </c>
      <c r="G26" s="26">
        <f t="shared" si="3"/>
        <v>0</v>
      </c>
      <c r="H26" s="26">
        <f t="shared" si="4"/>
        <v>0</v>
      </c>
      <c r="I26" s="2"/>
      <c r="J26" s="140"/>
      <c r="K26" s="1"/>
    </row>
    <row r="27" spans="1:11" ht="114.75" x14ac:dyDescent="0.2">
      <c r="A27" s="27" t="s">
        <v>129</v>
      </c>
      <c r="B27" s="28" t="s">
        <v>13</v>
      </c>
      <c r="C27" s="29">
        <v>10</v>
      </c>
      <c r="D27" s="2"/>
      <c r="E27" s="3"/>
      <c r="F27" s="26">
        <f t="shared" si="2"/>
        <v>0</v>
      </c>
      <c r="G27" s="26">
        <f t="shared" si="3"/>
        <v>0</v>
      </c>
      <c r="H27" s="26">
        <f t="shared" si="4"/>
        <v>0</v>
      </c>
      <c r="I27" s="2"/>
      <c r="J27" s="140"/>
      <c r="K27" s="1"/>
    </row>
    <row r="28" spans="1:11" ht="114.75" x14ac:dyDescent="0.2">
      <c r="A28" s="27" t="s">
        <v>128</v>
      </c>
      <c r="B28" s="28" t="s">
        <v>13</v>
      </c>
      <c r="C28" s="29">
        <v>10</v>
      </c>
      <c r="D28" s="2"/>
      <c r="E28" s="3"/>
      <c r="F28" s="26">
        <f t="shared" si="2"/>
        <v>0</v>
      </c>
      <c r="G28" s="26">
        <f t="shared" si="3"/>
        <v>0</v>
      </c>
      <c r="H28" s="26">
        <f t="shared" si="4"/>
        <v>0</v>
      </c>
      <c r="I28" s="2"/>
      <c r="J28" s="140"/>
      <c r="K28" s="1"/>
    </row>
    <row r="29" spans="1:11" ht="114.75" x14ac:dyDescent="0.2">
      <c r="A29" s="27" t="s">
        <v>505</v>
      </c>
      <c r="B29" s="28" t="s">
        <v>13</v>
      </c>
      <c r="C29" s="29">
        <v>10</v>
      </c>
      <c r="D29" s="2"/>
      <c r="E29" s="3"/>
      <c r="F29" s="26">
        <f t="shared" si="2"/>
        <v>0</v>
      </c>
      <c r="G29" s="26">
        <f t="shared" si="3"/>
        <v>0</v>
      </c>
      <c r="H29" s="26">
        <f t="shared" si="4"/>
        <v>0</v>
      </c>
      <c r="I29" s="2"/>
      <c r="J29" s="140"/>
      <c r="K29" s="1"/>
    </row>
    <row r="30" spans="1:11" ht="114.75" x14ac:dyDescent="0.2">
      <c r="A30" s="27" t="s">
        <v>127</v>
      </c>
      <c r="B30" s="28" t="s">
        <v>13</v>
      </c>
      <c r="C30" s="29">
        <v>10</v>
      </c>
      <c r="D30" s="2"/>
      <c r="E30" s="3"/>
      <c r="F30" s="26">
        <f t="shared" si="2"/>
        <v>0</v>
      </c>
      <c r="G30" s="26">
        <f t="shared" si="3"/>
        <v>0</v>
      </c>
      <c r="H30" s="26">
        <f t="shared" si="4"/>
        <v>0</v>
      </c>
      <c r="I30" s="2"/>
      <c r="J30" s="140"/>
      <c r="K30" s="1"/>
    </row>
    <row r="31" spans="1:11" ht="25.5" x14ac:dyDescent="0.2">
      <c r="A31" s="119" t="s">
        <v>229</v>
      </c>
      <c r="B31" s="28" t="s">
        <v>0</v>
      </c>
      <c r="C31" s="29">
        <v>10</v>
      </c>
      <c r="D31" s="2"/>
      <c r="E31" s="3"/>
      <c r="F31" s="26">
        <f t="shared" si="2"/>
        <v>0</v>
      </c>
      <c r="G31" s="26">
        <f t="shared" si="3"/>
        <v>0</v>
      </c>
      <c r="H31" s="26">
        <f t="shared" si="4"/>
        <v>0</v>
      </c>
      <c r="I31" s="2"/>
      <c r="J31" s="140"/>
      <c r="K31" s="1"/>
    </row>
    <row r="32" spans="1:11" ht="25.5" x14ac:dyDescent="0.2">
      <c r="A32" s="73" t="s">
        <v>50</v>
      </c>
      <c r="B32" s="74" t="s">
        <v>49</v>
      </c>
      <c r="C32" s="75">
        <v>100</v>
      </c>
      <c r="D32" s="2"/>
      <c r="E32" s="3"/>
      <c r="F32" s="26">
        <f t="shared" si="2"/>
        <v>0</v>
      </c>
      <c r="G32" s="26">
        <f t="shared" si="3"/>
        <v>0</v>
      </c>
      <c r="H32" s="26">
        <f t="shared" si="4"/>
        <v>0</v>
      </c>
      <c r="I32" s="2"/>
      <c r="J32" s="140"/>
      <c r="K32" s="1"/>
    </row>
    <row r="33" spans="1:11" x14ac:dyDescent="0.2">
      <c r="A33" s="27" t="s">
        <v>461</v>
      </c>
      <c r="B33" s="28" t="s">
        <v>23</v>
      </c>
      <c r="C33" s="29">
        <v>6</v>
      </c>
      <c r="D33" s="2"/>
      <c r="E33" s="3"/>
      <c r="F33" s="26">
        <f t="shared" si="2"/>
        <v>0</v>
      </c>
      <c r="G33" s="26">
        <f t="shared" si="3"/>
        <v>0</v>
      </c>
      <c r="H33" s="26">
        <f t="shared" si="4"/>
        <v>0</v>
      </c>
      <c r="I33" s="2"/>
      <c r="J33" s="140"/>
      <c r="K33" s="1"/>
    </row>
    <row r="34" spans="1:11" ht="76.5" x14ac:dyDescent="0.2">
      <c r="A34" s="27" t="s">
        <v>484</v>
      </c>
      <c r="B34" s="28" t="s">
        <v>0</v>
      </c>
      <c r="C34" s="29">
        <v>6</v>
      </c>
      <c r="D34" s="2"/>
      <c r="E34" s="3"/>
      <c r="F34" s="26">
        <f t="shared" si="2"/>
        <v>0</v>
      </c>
      <c r="G34" s="26">
        <f t="shared" si="3"/>
        <v>0</v>
      </c>
      <c r="H34" s="26">
        <f t="shared" si="4"/>
        <v>0</v>
      </c>
      <c r="I34" s="2"/>
      <c r="J34" s="140"/>
      <c r="K34" s="1"/>
    </row>
    <row r="35" spans="1:11" s="103" customFormat="1" ht="76.5" x14ac:dyDescent="0.2">
      <c r="A35" s="27" t="s">
        <v>483</v>
      </c>
      <c r="B35" s="28" t="s">
        <v>0</v>
      </c>
      <c r="C35" s="29">
        <v>50</v>
      </c>
      <c r="D35" s="2"/>
      <c r="E35" s="3"/>
      <c r="F35" s="26">
        <f t="shared" si="2"/>
        <v>0</v>
      </c>
      <c r="G35" s="26">
        <f t="shared" si="3"/>
        <v>0</v>
      </c>
      <c r="H35" s="26">
        <f t="shared" si="4"/>
        <v>0</v>
      </c>
      <c r="I35" s="2"/>
      <c r="J35" s="140"/>
      <c r="K35" s="1"/>
    </row>
    <row r="36" spans="1:11" s="103" customFormat="1" ht="63.75" x14ac:dyDescent="0.2">
      <c r="A36" s="87" t="s">
        <v>451</v>
      </c>
      <c r="B36" s="28" t="s">
        <v>0</v>
      </c>
      <c r="C36" s="29">
        <v>60</v>
      </c>
      <c r="D36" s="2"/>
      <c r="E36" s="3"/>
      <c r="F36" s="26">
        <f t="shared" si="2"/>
        <v>0</v>
      </c>
      <c r="G36" s="26">
        <f t="shared" si="3"/>
        <v>0</v>
      </c>
      <c r="H36" s="26">
        <f t="shared" si="4"/>
        <v>0</v>
      </c>
      <c r="I36" s="179"/>
      <c r="J36" s="142"/>
      <c r="K36" s="1"/>
    </row>
    <row r="37" spans="1:11" s="103" customFormat="1" ht="89.25" x14ac:dyDescent="0.2">
      <c r="A37" s="27" t="s">
        <v>470</v>
      </c>
      <c r="B37" s="28" t="s">
        <v>23</v>
      </c>
      <c r="C37" s="29">
        <v>20</v>
      </c>
      <c r="D37" s="2"/>
      <c r="E37" s="3"/>
      <c r="F37" s="26">
        <f t="shared" si="2"/>
        <v>0</v>
      </c>
      <c r="G37" s="26">
        <f t="shared" si="3"/>
        <v>0</v>
      </c>
      <c r="H37" s="26">
        <f t="shared" si="4"/>
        <v>0</v>
      </c>
      <c r="I37" s="179"/>
      <c r="J37" s="142"/>
      <c r="K37" s="1"/>
    </row>
    <row r="38" spans="1:11" s="103" customFormat="1" ht="178.5" x14ac:dyDescent="0.2">
      <c r="A38" s="27" t="s">
        <v>126</v>
      </c>
      <c r="B38" s="28" t="s">
        <v>23</v>
      </c>
      <c r="C38" s="29">
        <v>60</v>
      </c>
      <c r="D38" s="2"/>
      <c r="E38" s="3"/>
      <c r="F38" s="26">
        <f t="shared" si="2"/>
        <v>0</v>
      </c>
      <c r="G38" s="26">
        <f t="shared" si="3"/>
        <v>0</v>
      </c>
      <c r="H38" s="26">
        <f t="shared" si="4"/>
        <v>0</v>
      </c>
      <c r="I38" s="2"/>
      <c r="J38" s="140"/>
      <c r="K38" s="1"/>
    </row>
    <row r="39" spans="1:11" s="103" customFormat="1" ht="51" x14ac:dyDescent="0.2">
      <c r="A39" s="27" t="s">
        <v>471</v>
      </c>
      <c r="B39" s="28" t="s">
        <v>23</v>
      </c>
      <c r="C39" s="29">
        <v>20</v>
      </c>
      <c r="D39" s="2"/>
      <c r="E39" s="3"/>
      <c r="F39" s="26">
        <f t="shared" si="2"/>
        <v>0</v>
      </c>
      <c r="G39" s="26">
        <f t="shared" si="3"/>
        <v>0</v>
      </c>
      <c r="H39" s="26">
        <f t="shared" si="4"/>
        <v>0</v>
      </c>
      <c r="I39" s="2"/>
      <c r="J39" s="140"/>
      <c r="K39" s="1"/>
    </row>
    <row r="40" spans="1:11" s="103" customFormat="1" ht="38.25" x14ac:dyDescent="0.2">
      <c r="A40" s="27" t="s">
        <v>288</v>
      </c>
      <c r="B40" s="28" t="s">
        <v>23</v>
      </c>
      <c r="C40" s="29">
        <v>20</v>
      </c>
      <c r="D40" s="2"/>
      <c r="E40" s="3"/>
      <c r="F40" s="26">
        <f t="shared" si="2"/>
        <v>0</v>
      </c>
      <c r="G40" s="26">
        <f t="shared" si="3"/>
        <v>0</v>
      </c>
      <c r="H40" s="26">
        <f t="shared" si="4"/>
        <v>0</v>
      </c>
      <c r="I40" s="2"/>
      <c r="J40" s="140"/>
      <c r="K40" s="1"/>
    </row>
    <row r="41" spans="1:11" s="103" customFormat="1" ht="38.25" x14ac:dyDescent="0.2">
      <c r="A41" s="27" t="s">
        <v>287</v>
      </c>
      <c r="B41" s="28" t="s">
        <v>23</v>
      </c>
      <c r="C41" s="29">
        <v>10</v>
      </c>
      <c r="D41" s="2"/>
      <c r="E41" s="3"/>
      <c r="F41" s="26">
        <f t="shared" si="2"/>
        <v>0</v>
      </c>
      <c r="G41" s="26">
        <f t="shared" si="3"/>
        <v>0</v>
      </c>
      <c r="H41" s="26">
        <f t="shared" si="4"/>
        <v>0</v>
      </c>
      <c r="I41" s="2"/>
      <c r="J41" s="140"/>
      <c r="K41" s="1"/>
    </row>
    <row r="42" spans="1:11" s="103" customFormat="1" ht="114.75" x14ac:dyDescent="0.2">
      <c r="A42" s="27" t="s">
        <v>452</v>
      </c>
      <c r="B42" s="28" t="s">
        <v>23</v>
      </c>
      <c r="C42" s="29">
        <v>60</v>
      </c>
      <c r="D42" s="2"/>
      <c r="E42" s="3"/>
      <c r="F42" s="26">
        <f t="shared" si="2"/>
        <v>0</v>
      </c>
      <c r="G42" s="26">
        <f t="shared" si="3"/>
        <v>0</v>
      </c>
      <c r="H42" s="26">
        <f t="shared" si="4"/>
        <v>0</v>
      </c>
      <c r="I42" s="2"/>
      <c r="J42" s="140"/>
      <c r="K42" s="1"/>
    </row>
    <row r="43" spans="1:11" s="103" customFormat="1" ht="114.75" x14ac:dyDescent="0.2">
      <c r="A43" s="27" t="s">
        <v>453</v>
      </c>
      <c r="B43" s="28" t="s">
        <v>23</v>
      </c>
      <c r="C43" s="29">
        <v>30</v>
      </c>
      <c r="D43" s="2"/>
      <c r="E43" s="3"/>
      <c r="F43" s="26">
        <f t="shared" si="2"/>
        <v>0</v>
      </c>
      <c r="G43" s="26">
        <f t="shared" si="3"/>
        <v>0</v>
      </c>
      <c r="H43" s="26">
        <f t="shared" si="4"/>
        <v>0</v>
      </c>
      <c r="I43" s="2"/>
      <c r="J43" s="140"/>
      <c r="K43" s="1"/>
    </row>
    <row r="44" spans="1:11" s="103" customFormat="1" ht="114.75" x14ac:dyDescent="0.2">
      <c r="A44" s="27" t="s">
        <v>454</v>
      </c>
      <c r="B44" s="28" t="s">
        <v>23</v>
      </c>
      <c r="C44" s="29">
        <v>60</v>
      </c>
      <c r="D44" s="2"/>
      <c r="E44" s="3"/>
      <c r="F44" s="26">
        <f t="shared" si="2"/>
        <v>0</v>
      </c>
      <c r="G44" s="26">
        <f t="shared" si="3"/>
        <v>0</v>
      </c>
      <c r="H44" s="26">
        <f t="shared" si="4"/>
        <v>0</v>
      </c>
      <c r="I44" s="2"/>
      <c r="J44" s="140"/>
      <c r="K44" s="1"/>
    </row>
    <row r="45" spans="1:11" s="103" customFormat="1" ht="114.75" x14ac:dyDescent="0.2">
      <c r="A45" s="27" t="s">
        <v>455</v>
      </c>
      <c r="B45" s="28" t="s">
        <v>23</v>
      </c>
      <c r="C45" s="29">
        <v>15</v>
      </c>
      <c r="D45" s="2"/>
      <c r="E45" s="3"/>
      <c r="F45" s="26">
        <f t="shared" si="2"/>
        <v>0</v>
      </c>
      <c r="G45" s="26">
        <f t="shared" si="3"/>
        <v>0</v>
      </c>
      <c r="H45" s="26">
        <f t="shared" si="4"/>
        <v>0</v>
      </c>
      <c r="I45" s="2"/>
      <c r="J45" s="140"/>
      <c r="K45" s="1"/>
    </row>
    <row r="46" spans="1:11" s="103" customFormat="1" ht="114.75" x14ac:dyDescent="0.2">
      <c r="A46" s="27" t="s">
        <v>456</v>
      </c>
      <c r="B46" s="28" t="s">
        <v>23</v>
      </c>
      <c r="C46" s="29">
        <v>5</v>
      </c>
      <c r="D46" s="2"/>
      <c r="E46" s="3"/>
      <c r="F46" s="26">
        <f t="shared" si="2"/>
        <v>0</v>
      </c>
      <c r="G46" s="26">
        <f t="shared" si="3"/>
        <v>0</v>
      </c>
      <c r="H46" s="26">
        <f t="shared" si="4"/>
        <v>0</v>
      </c>
      <c r="I46" s="2"/>
      <c r="J46" s="140"/>
      <c r="K46" s="1"/>
    </row>
    <row r="47" spans="1:11" s="103" customFormat="1" ht="114.75" x14ac:dyDescent="0.2">
      <c r="A47" s="87" t="s">
        <v>457</v>
      </c>
      <c r="B47" s="100" t="s">
        <v>23</v>
      </c>
      <c r="C47" s="101">
        <v>50</v>
      </c>
      <c r="D47" s="5"/>
      <c r="E47" s="6"/>
      <c r="F47" s="26">
        <f t="shared" si="2"/>
        <v>0</v>
      </c>
      <c r="G47" s="26">
        <f t="shared" si="3"/>
        <v>0</v>
      </c>
      <c r="H47" s="26">
        <f t="shared" si="4"/>
        <v>0</v>
      </c>
      <c r="I47" s="2"/>
      <c r="J47" s="141"/>
      <c r="K47" s="4"/>
    </row>
    <row r="48" spans="1:11" s="103" customFormat="1" ht="114.75" x14ac:dyDescent="0.2">
      <c r="A48" s="87" t="s">
        <v>458</v>
      </c>
      <c r="B48" s="100" t="s">
        <v>23</v>
      </c>
      <c r="C48" s="101">
        <v>14</v>
      </c>
      <c r="D48" s="5"/>
      <c r="E48" s="6"/>
      <c r="F48" s="26">
        <f t="shared" si="2"/>
        <v>0</v>
      </c>
      <c r="G48" s="26">
        <f t="shared" si="3"/>
        <v>0</v>
      </c>
      <c r="H48" s="26">
        <f t="shared" si="4"/>
        <v>0</v>
      </c>
      <c r="I48" s="2"/>
      <c r="J48" s="141"/>
      <c r="K48" s="4"/>
    </row>
    <row r="49" spans="1:11" s="103" customFormat="1" ht="114.75" x14ac:dyDescent="0.2">
      <c r="A49" s="87" t="s">
        <v>459</v>
      </c>
      <c r="B49" s="100" t="s">
        <v>23</v>
      </c>
      <c r="C49" s="101">
        <v>70</v>
      </c>
      <c r="D49" s="5"/>
      <c r="E49" s="6"/>
      <c r="F49" s="26">
        <f t="shared" si="2"/>
        <v>0</v>
      </c>
      <c r="G49" s="26">
        <f t="shared" si="3"/>
        <v>0</v>
      </c>
      <c r="H49" s="26">
        <f t="shared" si="4"/>
        <v>0</v>
      </c>
      <c r="I49" s="2"/>
      <c r="J49" s="141"/>
      <c r="K49" s="4"/>
    </row>
    <row r="50" spans="1:11" s="103" customFormat="1" x14ac:dyDescent="0.2">
      <c r="A50" s="119" t="s">
        <v>342</v>
      </c>
      <c r="B50" s="28" t="s">
        <v>0</v>
      </c>
      <c r="C50" s="29">
        <v>10</v>
      </c>
      <c r="D50" s="2"/>
      <c r="E50" s="3"/>
      <c r="F50" s="26">
        <f t="shared" si="2"/>
        <v>0</v>
      </c>
      <c r="G50" s="26">
        <f t="shared" si="3"/>
        <v>0</v>
      </c>
      <c r="H50" s="26">
        <f t="shared" si="4"/>
        <v>0</v>
      </c>
      <c r="I50" s="2"/>
      <c r="J50" s="140"/>
      <c r="K50" s="1"/>
    </row>
    <row r="51" spans="1:11" s="103" customFormat="1" ht="102" x14ac:dyDescent="0.2">
      <c r="A51" s="180" t="s">
        <v>567</v>
      </c>
      <c r="B51" s="28" t="s">
        <v>23</v>
      </c>
      <c r="C51" s="29">
        <v>5</v>
      </c>
      <c r="D51" s="2"/>
      <c r="E51" s="3"/>
      <c r="F51" s="26">
        <f t="shared" si="2"/>
        <v>0</v>
      </c>
      <c r="G51" s="26">
        <f t="shared" si="3"/>
        <v>0</v>
      </c>
      <c r="H51" s="26">
        <f t="shared" si="4"/>
        <v>0</v>
      </c>
      <c r="I51" s="2"/>
      <c r="J51" s="140"/>
      <c r="K51" s="1"/>
    </row>
    <row r="52" spans="1:11" s="103" customFormat="1" ht="102" x14ac:dyDescent="0.2">
      <c r="A52" s="87" t="s">
        <v>516</v>
      </c>
      <c r="B52" s="28" t="s">
        <v>23</v>
      </c>
      <c r="C52" s="29">
        <v>5</v>
      </c>
      <c r="D52" s="2"/>
      <c r="E52" s="3"/>
      <c r="F52" s="26">
        <f t="shared" si="2"/>
        <v>0</v>
      </c>
      <c r="G52" s="26">
        <f t="shared" si="3"/>
        <v>0</v>
      </c>
      <c r="H52" s="26">
        <f t="shared" si="4"/>
        <v>0</v>
      </c>
      <c r="I52" s="2"/>
      <c r="J52" s="140"/>
      <c r="K52" s="1"/>
    </row>
    <row r="53" spans="1:11" s="103" customFormat="1" ht="25.5" x14ac:dyDescent="0.2">
      <c r="A53" s="119" t="s">
        <v>507</v>
      </c>
      <c r="B53" s="28" t="s">
        <v>23</v>
      </c>
      <c r="C53" s="29">
        <v>10</v>
      </c>
      <c r="D53" s="2"/>
      <c r="E53" s="3"/>
      <c r="F53" s="26">
        <f t="shared" si="2"/>
        <v>0</v>
      </c>
      <c r="G53" s="26">
        <f t="shared" si="3"/>
        <v>0</v>
      </c>
      <c r="H53" s="26">
        <f t="shared" si="4"/>
        <v>0</v>
      </c>
      <c r="I53" s="2"/>
      <c r="J53" s="140"/>
      <c r="K53" s="1"/>
    </row>
    <row r="54" spans="1:11" s="103" customFormat="1" ht="165.75" x14ac:dyDescent="0.2">
      <c r="A54" s="27" t="s">
        <v>508</v>
      </c>
      <c r="B54" s="28" t="s">
        <v>23</v>
      </c>
      <c r="C54" s="29">
        <v>20</v>
      </c>
      <c r="D54" s="2"/>
      <c r="E54" s="3"/>
      <c r="F54" s="26">
        <f t="shared" si="2"/>
        <v>0</v>
      </c>
      <c r="G54" s="26">
        <f t="shared" si="3"/>
        <v>0</v>
      </c>
      <c r="H54" s="26">
        <f t="shared" si="4"/>
        <v>0</v>
      </c>
      <c r="I54" s="2"/>
      <c r="J54" s="140"/>
      <c r="K54" s="1"/>
    </row>
    <row r="55" spans="1:11" s="103" customFormat="1" ht="102" x14ac:dyDescent="0.2">
      <c r="A55" s="27" t="s">
        <v>510</v>
      </c>
      <c r="B55" s="28" t="s">
        <v>23</v>
      </c>
      <c r="C55" s="29">
        <v>20</v>
      </c>
      <c r="D55" s="2"/>
      <c r="E55" s="3"/>
      <c r="F55" s="26">
        <f t="shared" si="2"/>
        <v>0</v>
      </c>
      <c r="G55" s="26">
        <f t="shared" si="3"/>
        <v>0</v>
      </c>
      <c r="H55" s="26">
        <f t="shared" si="4"/>
        <v>0</v>
      </c>
      <c r="I55" s="2"/>
      <c r="J55" s="140"/>
      <c r="K55" s="1"/>
    </row>
    <row r="56" spans="1:11" s="103" customFormat="1" ht="153.75" thickBot="1" x14ac:dyDescent="0.25">
      <c r="A56" s="27" t="s">
        <v>509</v>
      </c>
      <c r="B56" s="28" t="s">
        <v>23</v>
      </c>
      <c r="C56" s="29">
        <v>20</v>
      </c>
      <c r="D56" s="2"/>
      <c r="E56" s="3"/>
      <c r="F56" s="26">
        <f t="shared" si="2"/>
        <v>0</v>
      </c>
      <c r="G56" s="26">
        <f t="shared" si="3"/>
        <v>0</v>
      </c>
      <c r="H56" s="26">
        <f>E56*G56+G56</f>
        <v>0</v>
      </c>
      <c r="I56" s="2"/>
      <c r="J56" s="140"/>
      <c r="K56" s="1"/>
    </row>
    <row r="57" spans="1:11" ht="13.5" thickBot="1" x14ac:dyDescent="0.25">
      <c r="G57" s="104">
        <f>SUM(G2:G56)</f>
        <v>0</v>
      </c>
      <c r="H57" s="150">
        <f>SUM(H2:H56)</f>
        <v>0</v>
      </c>
      <c r="I57" s="171"/>
      <c r="J57" s="171"/>
    </row>
    <row r="59" spans="1:11" x14ac:dyDescent="0.2">
      <c r="A59" s="25" t="s">
        <v>344</v>
      </c>
    </row>
    <row r="60" spans="1:11" x14ac:dyDescent="0.2">
      <c r="A60" s="25" t="s">
        <v>349</v>
      </c>
    </row>
    <row r="61" spans="1:11" x14ac:dyDescent="0.2">
      <c r="A61" s="25" t="s">
        <v>350</v>
      </c>
    </row>
    <row r="62" spans="1:11" ht="38.25" x14ac:dyDescent="0.2">
      <c r="A62" s="143" t="s">
        <v>358</v>
      </c>
    </row>
  </sheetData>
  <sheetProtection algorithmName="SHA-512" hashValue="N2Ymar3MT5vd/40/cGe7jJeX74106SSyu6m2rMQxGcg5GfAlwaChzAwSAEJSkOZCyTV85Gjjsi877V6NKFAU+Q==" saltValue="WHfCw0Z3ZvZn5xGQyOlI6g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12</oddHeader>
    <oddFooter>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K24"/>
  <sheetViews>
    <sheetView zoomScaleNormal="100" workbookViewId="0">
      <selection activeCell="K8" sqref="K8"/>
    </sheetView>
  </sheetViews>
  <sheetFormatPr defaultRowHeight="12.75" x14ac:dyDescent="0.2"/>
  <cols>
    <col min="1" max="1" width="53.7109375" style="105" customWidth="1"/>
    <col min="2" max="2" width="7.7109375" style="117" customWidth="1"/>
    <col min="3" max="5" width="7.7109375" style="105" customWidth="1"/>
    <col min="6" max="6" width="9.7109375" style="105" customWidth="1"/>
    <col min="7" max="8" width="12.7109375" style="105" customWidth="1"/>
    <col min="9" max="9" width="12.85546875" style="105" customWidth="1"/>
    <col min="10" max="10" width="20.7109375" style="105" customWidth="1"/>
    <col min="11" max="16384" width="9.140625" style="105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560</v>
      </c>
      <c r="J1" s="7" t="s">
        <v>177</v>
      </c>
    </row>
    <row r="2" spans="1:11" ht="38.25" x14ac:dyDescent="0.2">
      <c r="A2" s="87" t="s">
        <v>359</v>
      </c>
      <c r="B2" s="28" t="s">
        <v>110</v>
      </c>
      <c r="C2" s="101">
        <v>250</v>
      </c>
      <c r="D2" s="5"/>
      <c r="E2" s="6"/>
      <c r="F2" s="102">
        <f t="shared" ref="F2" si="0">D2*E2+D2</f>
        <v>0</v>
      </c>
      <c r="G2" s="102">
        <f t="shared" ref="G2" si="1">D2*C2</f>
        <v>0</v>
      </c>
      <c r="H2" s="102">
        <f>E2*G2+G2</f>
        <v>0</v>
      </c>
      <c r="I2" s="127"/>
      <c r="J2" s="4"/>
      <c r="K2" s="106"/>
    </row>
    <row r="3" spans="1:11" ht="38.25" x14ac:dyDescent="0.2">
      <c r="A3" s="87" t="s">
        <v>360</v>
      </c>
      <c r="B3" s="28" t="s">
        <v>110</v>
      </c>
      <c r="C3" s="101">
        <v>700</v>
      </c>
      <c r="D3" s="5"/>
      <c r="E3" s="6"/>
      <c r="F3" s="102">
        <f t="shared" ref="F3:F16" si="2">D3*E3+D3</f>
        <v>0</v>
      </c>
      <c r="G3" s="102">
        <f t="shared" ref="G3:G16" si="3">D3*C3</f>
        <v>0</v>
      </c>
      <c r="H3" s="102">
        <f t="shared" ref="H3:H16" si="4">E3*G3+G3</f>
        <v>0</v>
      </c>
      <c r="I3" s="127"/>
      <c r="J3" s="4"/>
      <c r="K3" s="106"/>
    </row>
    <row r="4" spans="1:11" ht="38.25" x14ac:dyDescent="0.2">
      <c r="A4" s="87" t="s">
        <v>361</v>
      </c>
      <c r="B4" s="28" t="s">
        <v>110</v>
      </c>
      <c r="C4" s="101">
        <v>1000</v>
      </c>
      <c r="D4" s="5"/>
      <c r="E4" s="6"/>
      <c r="F4" s="102">
        <f t="shared" si="2"/>
        <v>0</v>
      </c>
      <c r="G4" s="102">
        <f t="shared" si="3"/>
        <v>0</v>
      </c>
      <c r="H4" s="102">
        <f t="shared" si="4"/>
        <v>0</v>
      </c>
      <c r="I4" s="127"/>
      <c r="J4" s="4"/>
      <c r="K4" s="106"/>
    </row>
    <row r="5" spans="1:11" ht="38.25" x14ac:dyDescent="0.2">
      <c r="A5" s="87" t="s">
        <v>362</v>
      </c>
      <c r="B5" s="28" t="s">
        <v>110</v>
      </c>
      <c r="C5" s="101">
        <v>1800</v>
      </c>
      <c r="D5" s="5"/>
      <c r="E5" s="6"/>
      <c r="F5" s="102">
        <f t="shared" si="2"/>
        <v>0</v>
      </c>
      <c r="G5" s="102">
        <f t="shared" si="3"/>
        <v>0</v>
      </c>
      <c r="H5" s="102">
        <f t="shared" si="4"/>
        <v>0</v>
      </c>
      <c r="I5" s="127"/>
      <c r="J5" s="4"/>
      <c r="K5" s="106"/>
    </row>
    <row r="6" spans="1:11" s="109" customFormat="1" ht="38.25" x14ac:dyDescent="0.2">
      <c r="A6" s="107" t="s">
        <v>363</v>
      </c>
      <c r="B6" s="28" t="s">
        <v>110</v>
      </c>
      <c r="C6" s="101">
        <v>400</v>
      </c>
      <c r="D6" s="5"/>
      <c r="E6" s="6"/>
      <c r="F6" s="102">
        <f t="shared" si="2"/>
        <v>0</v>
      </c>
      <c r="G6" s="102">
        <f t="shared" si="3"/>
        <v>0</v>
      </c>
      <c r="H6" s="102">
        <f t="shared" si="4"/>
        <v>0</v>
      </c>
      <c r="I6" s="127"/>
      <c r="J6" s="4"/>
      <c r="K6" s="108"/>
    </row>
    <row r="7" spans="1:11" s="109" customFormat="1" ht="38.25" x14ac:dyDescent="0.2">
      <c r="A7" s="87" t="s">
        <v>364</v>
      </c>
      <c r="B7" s="28" t="s">
        <v>110</v>
      </c>
      <c r="C7" s="101">
        <v>250</v>
      </c>
      <c r="D7" s="5"/>
      <c r="E7" s="6"/>
      <c r="F7" s="102">
        <f t="shared" si="2"/>
        <v>0</v>
      </c>
      <c r="G7" s="102">
        <f t="shared" si="3"/>
        <v>0</v>
      </c>
      <c r="H7" s="102">
        <f t="shared" si="4"/>
        <v>0</v>
      </c>
      <c r="I7" s="127"/>
      <c r="J7" s="4"/>
      <c r="K7" s="108"/>
    </row>
    <row r="8" spans="1:11" s="109" customFormat="1" ht="38.25" x14ac:dyDescent="0.2">
      <c r="A8" s="87" t="s">
        <v>365</v>
      </c>
      <c r="B8" s="28" t="s">
        <v>110</v>
      </c>
      <c r="C8" s="101">
        <v>310</v>
      </c>
      <c r="D8" s="5"/>
      <c r="E8" s="6"/>
      <c r="F8" s="102">
        <f t="shared" si="2"/>
        <v>0</v>
      </c>
      <c r="G8" s="102">
        <f t="shared" si="3"/>
        <v>0</v>
      </c>
      <c r="H8" s="102">
        <f t="shared" si="4"/>
        <v>0</v>
      </c>
      <c r="I8" s="127"/>
      <c r="J8" s="4"/>
      <c r="K8" s="108"/>
    </row>
    <row r="9" spans="1:11" s="109" customFormat="1" ht="38.25" x14ac:dyDescent="0.2">
      <c r="A9" s="87" t="s">
        <v>366</v>
      </c>
      <c r="B9" s="28" t="s">
        <v>110</v>
      </c>
      <c r="C9" s="101">
        <v>600</v>
      </c>
      <c r="D9" s="5"/>
      <c r="E9" s="6"/>
      <c r="F9" s="102">
        <f t="shared" si="2"/>
        <v>0</v>
      </c>
      <c r="G9" s="102">
        <f t="shared" si="3"/>
        <v>0</v>
      </c>
      <c r="H9" s="102">
        <f t="shared" si="4"/>
        <v>0</v>
      </c>
      <c r="I9" s="127"/>
      <c r="J9" s="4"/>
      <c r="K9" s="108"/>
    </row>
    <row r="10" spans="1:11" s="109" customFormat="1" ht="38.25" x14ac:dyDescent="0.2">
      <c r="A10" s="87" t="s">
        <v>367</v>
      </c>
      <c r="B10" s="28" t="s">
        <v>110</v>
      </c>
      <c r="C10" s="101">
        <v>1000</v>
      </c>
      <c r="D10" s="5"/>
      <c r="E10" s="6"/>
      <c r="F10" s="102">
        <f t="shared" si="2"/>
        <v>0</v>
      </c>
      <c r="G10" s="102">
        <f t="shared" si="3"/>
        <v>0</v>
      </c>
      <c r="H10" s="102">
        <f t="shared" si="4"/>
        <v>0</v>
      </c>
      <c r="I10" s="127"/>
      <c r="J10" s="4"/>
      <c r="K10" s="108"/>
    </row>
    <row r="11" spans="1:11" s="109" customFormat="1" ht="51" x14ac:dyDescent="0.2">
      <c r="A11" s="87" t="s">
        <v>368</v>
      </c>
      <c r="B11" s="28" t="s">
        <v>110</v>
      </c>
      <c r="C11" s="101">
        <v>1500</v>
      </c>
      <c r="D11" s="5"/>
      <c r="E11" s="6"/>
      <c r="F11" s="102">
        <f t="shared" si="2"/>
        <v>0</v>
      </c>
      <c r="G11" s="102">
        <f t="shared" si="3"/>
        <v>0</v>
      </c>
      <c r="H11" s="102">
        <f t="shared" si="4"/>
        <v>0</v>
      </c>
      <c r="I11" s="127"/>
      <c r="J11" s="4"/>
      <c r="K11" s="108"/>
    </row>
    <row r="12" spans="1:11" s="109" customFormat="1" ht="38.25" x14ac:dyDescent="0.2">
      <c r="A12" s="107" t="s">
        <v>369</v>
      </c>
      <c r="B12" s="28" t="s">
        <v>110</v>
      </c>
      <c r="C12" s="101">
        <v>600</v>
      </c>
      <c r="D12" s="5"/>
      <c r="E12" s="6"/>
      <c r="F12" s="102">
        <f t="shared" si="2"/>
        <v>0</v>
      </c>
      <c r="G12" s="102">
        <f t="shared" si="3"/>
        <v>0</v>
      </c>
      <c r="H12" s="102">
        <f t="shared" si="4"/>
        <v>0</v>
      </c>
      <c r="I12" s="127"/>
      <c r="J12" s="4"/>
      <c r="K12" s="108"/>
    </row>
    <row r="13" spans="1:11" s="109" customFormat="1" ht="51" x14ac:dyDescent="0.2">
      <c r="A13" s="110" t="s">
        <v>370</v>
      </c>
      <c r="B13" s="28" t="s">
        <v>110</v>
      </c>
      <c r="C13" s="101">
        <v>570</v>
      </c>
      <c r="D13" s="5"/>
      <c r="E13" s="6"/>
      <c r="F13" s="102">
        <f t="shared" si="2"/>
        <v>0</v>
      </c>
      <c r="G13" s="102">
        <f t="shared" si="3"/>
        <v>0</v>
      </c>
      <c r="H13" s="102">
        <f t="shared" si="4"/>
        <v>0</v>
      </c>
      <c r="I13" s="127"/>
      <c r="J13" s="4"/>
      <c r="K13" s="108"/>
    </row>
    <row r="14" spans="1:11" s="109" customFormat="1" ht="38.25" x14ac:dyDescent="0.2">
      <c r="A14" s="87" t="s">
        <v>371</v>
      </c>
      <c r="B14" s="28" t="s">
        <v>110</v>
      </c>
      <c r="C14" s="101">
        <v>160</v>
      </c>
      <c r="D14" s="5"/>
      <c r="E14" s="6"/>
      <c r="F14" s="102">
        <f t="shared" si="2"/>
        <v>0</v>
      </c>
      <c r="G14" s="102">
        <f t="shared" si="3"/>
        <v>0</v>
      </c>
      <c r="H14" s="102">
        <f t="shared" si="4"/>
        <v>0</v>
      </c>
      <c r="I14" s="127"/>
      <c r="J14" s="4"/>
      <c r="K14" s="108"/>
    </row>
    <row r="15" spans="1:11" s="109" customFormat="1" ht="38.25" x14ac:dyDescent="0.2">
      <c r="A15" s="87" t="s">
        <v>372</v>
      </c>
      <c r="B15" s="28" t="s">
        <v>110</v>
      </c>
      <c r="C15" s="101">
        <v>70</v>
      </c>
      <c r="D15" s="5"/>
      <c r="E15" s="6"/>
      <c r="F15" s="102">
        <f t="shared" si="2"/>
        <v>0</v>
      </c>
      <c r="G15" s="102">
        <f t="shared" si="3"/>
        <v>0</v>
      </c>
      <c r="H15" s="102">
        <f t="shared" si="4"/>
        <v>0</v>
      </c>
      <c r="I15" s="127"/>
      <c r="J15" s="4"/>
      <c r="K15" s="108"/>
    </row>
    <row r="16" spans="1:11" s="109" customFormat="1" ht="39" thickBot="1" x14ac:dyDescent="0.25">
      <c r="A16" s="87" t="s">
        <v>373</v>
      </c>
      <c r="B16" s="28" t="s">
        <v>110</v>
      </c>
      <c r="C16" s="101">
        <v>60</v>
      </c>
      <c r="D16" s="5"/>
      <c r="E16" s="6"/>
      <c r="F16" s="102">
        <f t="shared" si="2"/>
        <v>0</v>
      </c>
      <c r="G16" s="102">
        <f t="shared" si="3"/>
        <v>0</v>
      </c>
      <c r="H16" s="102">
        <f t="shared" si="4"/>
        <v>0</v>
      </c>
      <c r="I16" s="127"/>
      <c r="J16" s="4"/>
      <c r="K16" s="108"/>
    </row>
    <row r="17" spans="1:9" s="109" customFormat="1" ht="13.5" thickBot="1" x14ac:dyDescent="0.25">
      <c r="A17" s="89"/>
      <c r="B17" s="111"/>
      <c r="C17" s="112"/>
      <c r="D17" s="113"/>
      <c r="E17" s="178"/>
      <c r="F17" s="113"/>
      <c r="G17" s="114">
        <f>SUM(G2:G16)</f>
        <v>0</v>
      </c>
      <c r="H17" s="115">
        <f>SUM(H2:H16)</f>
        <v>0</v>
      </c>
      <c r="I17" s="177"/>
    </row>
    <row r="18" spans="1:9" s="109" customFormat="1" x14ac:dyDescent="0.2">
      <c r="A18" s="116"/>
      <c r="B18" s="111"/>
      <c r="C18" s="112"/>
      <c r="D18" s="113"/>
      <c r="E18" s="178"/>
      <c r="F18" s="113"/>
      <c r="G18" s="113"/>
      <c r="H18" s="113"/>
      <c r="I18" s="113"/>
    </row>
    <row r="19" spans="1:9" s="109" customFormat="1" x14ac:dyDescent="0.2">
      <c r="A19" s="25" t="s">
        <v>344</v>
      </c>
      <c r="B19" s="111"/>
      <c r="C19" s="112"/>
      <c r="D19" s="113"/>
      <c r="E19" s="178"/>
      <c r="F19" s="113"/>
      <c r="G19" s="113"/>
      <c r="H19" s="113"/>
      <c r="I19" s="113"/>
    </row>
    <row r="20" spans="1:9" s="109" customFormat="1" x14ac:dyDescent="0.2">
      <c r="A20" s="25" t="s">
        <v>345</v>
      </c>
      <c r="B20" s="111"/>
      <c r="C20" s="112"/>
      <c r="D20" s="113"/>
      <c r="E20" s="178"/>
      <c r="F20" s="113"/>
      <c r="G20" s="113"/>
      <c r="H20" s="113"/>
      <c r="I20" s="113"/>
    </row>
    <row r="21" spans="1:9" s="109" customFormat="1" x14ac:dyDescent="0.2">
      <c r="A21" s="25" t="s">
        <v>346</v>
      </c>
      <c r="B21" s="111"/>
      <c r="C21" s="112"/>
      <c r="D21" s="113"/>
      <c r="E21" s="178"/>
      <c r="F21" s="113"/>
      <c r="G21" s="113"/>
      <c r="H21" s="113"/>
      <c r="I21" s="113"/>
    </row>
    <row r="22" spans="1:9" x14ac:dyDescent="0.2">
      <c r="A22" s="25" t="s">
        <v>353</v>
      </c>
    </row>
    <row r="23" spans="1:9" x14ac:dyDescent="0.2">
      <c r="A23" s="89" t="s">
        <v>354</v>
      </c>
    </row>
    <row r="24" spans="1:9" x14ac:dyDescent="0.2">
      <c r="A24" s="25" t="s">
        <v>355</v>
      </c>
    </row>
  </sheetData>
  <sheetProtection algorithmName="SHA-512" hashValue="ygLffznaQLkTG8n/76nZYOf53tRPItqGUHqnBIDdp5Utw4Z3CZdfOsgAKIMg8aqj6NP2IPcd93Z1RlrMQrIqQw==" saltValue="idaA8lWjkEr9Ix3ZWGC0Ng==" spinCount="100000" sheet="1" objects="1" scenarios="1"/>
  <sortState ref="A2:J17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13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6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53.7109375" style="67" customWidth="1"/>
    <col min="2" max="2" width="7.7109375" style="71" customWidth="1"/>
    <col min="3" max="5" width="7.7109375" style="67" customWidth="1"/>
    <col min="6" max="6" width="9.7109375" style="67" customWidth="1"/>
    <col min="7" max="8" width="12.7109375" style="67" customWidth="1"/>
    <col min="9" max="9" width="24.7109375" style="67" customWidth="1"/>
    <col min="10" max="10" width="12.7109375" style="67" customWidth="1"/>
    <col min="11" max="11" width="20.7109375" style="67" customWidth="1"/>
    <col min="12" max="16384" width="9.140625" style="67"/>
  </cols>
  <sheetData>
    <row r="1" spans="1:11" ht="38.2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20" t="s">
        <v>557</v>
      </c>
      <c r="J1" s="8" t="s">
        <v>560</v>
      </c>
      <c r="K1" s="66" t="s">
        <v>177</v>
      </c>
    </row>
    <row r="2" spans="1:11" s="21" customFormat="1" ht="30" customHeight="1" x14ac:dyDescent="0.2">
      <c r="A2" s="86" t="s">
        <v>125</v>
      </c>
      <c r="B2" s="28" t="s">
        <v>23</v>
      </c>
      <c r="C2" s="29">
        <v>70</v>
      </c>
      <c r="D2" s="11"/>
      <c r="E2" s="12"/>
      <c r="F2" s="76">
        <f t="shared" ref="F2:F19" si="0">D2*E2+D2</f>
        <v>0</v>
      </c>
      <c r="G2" s="76">
        <f t="shared" ref="G2:G19" si="1">D2*C2</f>
        <v>0</v>
      </c>
      <c r="H2" s="76">
        <f t="shared" ref="H2:H19" si="2">F2*C2</f>
        <v>0</v>
      </c>
      <c r="I2" s="11"/>
      <c r="J2" s="168"/>
      <c r="K2" s="10"/>
    </row>
    <row r="3" spans="1:11" s="21" customFormat="1" ht="30" customHeight="1" x14ac:dyDescent="0.2">
      <c r="A3" s="87" t="s">
        <v>124</v>
      </c>
      <c r="B3" s="28" t="s">
        <v>23</v>
      </c>
      <c r="C3" s="29">
        <v>1000</v>
      </c>
      <c r="D3" s="11"/>
      <c r="E3" s="12"/>
      <c r="F3" s="76">
        <f t="shared" si="0"/>
        <v>0</v>
      </c>
      <c r="G3" s="76">
        <f t="shared" si="1"/>
        <v>0</v>
      </c>
      <c r="H3" s="76">
        <f t="shared" si="2"/>
        <v>0</v>
      </c>
      <c r="I3" s="11"/>
      <c r="J3" s="168"/>
      <c r="K3" s="10"/>
    </row>
    <row r="4" spans="1:11" s="21" customFormat="1" ht="30" customHeight="1" x14ac:dyDescent="0.2">
      <c r="A4" s="87" t="s">
        <v>123</v>
      </c>
      <c r="B4" s="28" t="s">
        <v>23</v>
      </c>
      <c r="C4" s="29">
        <v>40</v>
      </c>
      <c r="D4" s="11"/>
      <c r="E4" s="12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68"/>
      <c r="K4" s="10"/>
    </row>
    <row r="5" spans="1:11" s="21" customFormat="1" ht="30" customHeight="1" x14ac:dyDescent="0.2">
      <c r="A5" s="86" t="s">
        <v>122</v>
      </c>
      <c r="B5" s="28" t="s">
        <v>0</v>
      </c>
      <c r="C5" s="29">
        <v>30</v>
      </c>
      <c r="D5" s="11"/>
      <c r="E5" s="12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68"/>
      <c r="K5" s="10"/>
    </row>
    <row r="6" spans="1:11" s="21" customFormat="1" ht="30" customHeight="1" x14ac:dyDescent="0.2">
      <c r="A6" s="87" t="s">
        <v>121</v>
      </c>
      <c r="B6" s="28" t="s">
        <v>23</v>
      </c>
      <c r="C6" s="29">
        <v>20</v>
      </c>
      <c r="D6" s="11"/>
      <c r="E6" s="12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68"/>
      <c r="K6" s="10"/>
    </row>
    <row r="7" spans="1:11" s="21" customFormat="1" ht="30" customHeight="1" x14ac:dyDescent="0.2">
      <c r="A7" s="87" t="s">
        <v>558</v>
      </c>
      <c r="B7" s="28" t="s">
        <v>559</v>
      </c>
      <c r="C7" s="29">
        <v>16</v>
      </c>
      <c r="D7" s="11"/>
      <c r="E7" s="12"/>
      <c r="F7" s="76">
        <f t="shared" si="0"/>
        <v>0</v>
      </c>
      <c r="G7" s="76">
        <f t="shared" si="1"/>
        <v>0</v>
      </c>
      <c r="H7" s="76">
        <f t="shared" si="2"/>
        <v>0</v>
      </c>
      <c r="I7" s="11"/>
      <c r="J7" s="168"/>
      <c r="K7" s="10"/>
    </row>
    <row r="8" spans="1:11" s="21" customFormat="1" ht="39.950000000000003" customHeight="1" x14ac:dyDescent="0.2">
      <c r="A8" s="147" t="s">
        <v>194</v>
      </c>
      <c r="B8" s="28" t="s">
        <v>0</v>
      </c>
      <c r="C8" s="29">
        <v>30</v>
      </c>
      <c r="D8" s="11"/>
      <c r="E8" s="12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68"/>
      <c r="K8" s="10"/>
    </row>
    <row r="9" spans="1:11" s="21" customFormat="1" ht="30" customHeight="1" x14ac:dyDescent="0.2">
      <c r="A9" s="75" t="s">
        <v>22</v>
      </c>
      <c r="B9" s="74" t="s">
        <v>0</v>
      </c>
      <c r="C9" s="75">
        <f>2*10</f>
        <v>20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68"/>
      <c r="K9" s="10"/>
    </row>
    <row r="10" spans="1:11" s="21" customFormat="1" ht="30" customHeight="1" x14ac:dyDescent="0.2">
      <c r="A10" s="75" t="s">
        <v>21</v>
      </c>
      <c r="B10" s="74" t="s">
        <v>13</v>
      </c>
      <c r="C10" s="75">
        <f>2*15</f>
        <v>30</v>
      </c>
      <c r="D10" s="11"/>
      <c r="E10" s="12"/>
      <c r="F10" s="76">
        <f t="shared" si="0"/>
        <v>0</v>
      </c>
      <c r="G10" s="76">
        <f t="shared" si="1"/>
        <v>0</v>
      </c>
      <c r="H10" s="76">
        <f t="shared" si="2"/>
        <v>0</v>
      </c>
      <c r="I10" s="11"/>
      <c r="J10" s="168"/>
      <c r="K10" s="10"/>
    </row>
    <row r="11" spans="1:11" s="21" customFormat="1" ht="30" customHeight="1" x14ac:dyDescent="0.2">
      <c r="A11" s="75" t="s">
        <v>20</v>
      </c>
      <c r="B11" s="74" t="s">
        <v>13</v>
      </c>
      <c r="C11" s="75">
        <v>270</v>
      </c>
      <c r="D11" s="11"/>
      <c r="E11" s="12"/>
      <c r="F11" s="76">
        <f t="shared" si="0"/>
        <v>0</v>
      </c>
      <c r="G11" s="91">
        <f t="shared" si="1"/>
        <v>0</v>
      </c>
      <c r="H11" s="91">
        <f t="shared" si="2"/>
        <v>0</v>
      </c>
      <c r="I11" s="156"/>
      <c r="J11" s="168"/>
      <c r="K11" s="10"/>
    </row>
    <row r="12" spans="1:11" s="21" customFormat="1" ht="30" customHeight="1" x14ac:dyDescent="0.2">
      <c r="A12" s="75" t="s">
        <v>19</v>
      </c>
      <c r="B12" s="74" t="s">
        <v>0</v>
      </c>
      <c r="C12" s="75">
        <f>2*75</f>
        <v>150</v>
      </c>
      <c r="D12" s="11"/>
      <c r="E12" s="12"/>
      <c r="F12" s="76">
        <f t="shared" si="0"/>
        <v>0</v>
      </c>
      <c r="G12" s="91">
        <f t="shared" si="1"/>
        <v>0</v>
      </c>
      <c r="H12" s="91">
        <f t="shared" si="2"/>
        <v>0</v>
      </c>
      <c r="I12" s="156"/>
      <c r="J12" s="168"/>
      <c r="K12" s="10"/>
    </row>
    <row r="13" spans="1:11" s="21" customFormat="1" ht="30" customHeight="1" x14ac:dyDescent="0.2">
      <c r="A13" s="75" t="s">
        <v>18</v>
      </c>
      <c r="B13" s="74" t="s">
        <v>13</v>
      </c>
      <c r="C13" s="75">
        <v>440</v>
      </c>
      <c r="D13" s="11"/>
      <c r="E13" s="12"/>
      <c r="F13" s="76">
        <f t="shared" si="0"/>
        <v>0</v>
      </c>
      <c r="G13" s="91">
        <f t="shared" si="1"/>
        <v>0</v>
      </c>
      <c r="H13" s="91">
        <f t="shared" si="2"/>
        <v>0</v>
      </c>
      <c r="I13" s="156"/>
      <c r="J13" s="168"/>
      <c r="K13" s="10"/>
    </row>
    <row r="14" spans="1:11" s="21" customFormat="1" ht="30" customHeight="1" x14ac:dyDescent="0.2">
      <c r="A14" s="75" t="s">
        <v>17</v>
      </c>
      <c r="B14" s="74" t="s">
        <v>0</v>
      </c>
      <c r="C14" s="75">
        <v>60</v>
      </c>
      <c r="D14" s="11"/>
      <c r="E14" s="12"/>
      <c r="F14" s="76">
        <f t="shared" si="0"/>
        <v>0</v>
      </c>
      <c r="G14" s="91">
        <f t="shared" si="1"/>
        <v>0</v>
      </c>
      <c r="H14" s="91">
        <f t="shared" si="2"/>
        <v>0</v>
      </c>
      <c r="I14" s="156"/>
      <c r="J14" s="168"/>
      <c r="K14" s="10"/>
    </row>
    <row r="15" spans="1:11" s="21" customFormat="1" ht="30" customHeight="1" x14ac:dyDescent="0.2">
      <c r="A15" s="75" t="s">
        <v>16</v>
      </c>
      <c r="B15" s="74" t="s">
        <v>0</v>
      </c>
      <c r="C15" s="75">
        <v>150</v>
      </c>
      <c r="D15" s="11"/>
      <c r="E15" s="12"/>
      <c r="F15" s="76">
        <f t="shared" si="0"/>
        <v>0</v>
      </c>
      <c r="G15" s="91">
        <f t="shared" si="1"/>
        <v>0</v>
      </c>
      <c r="H15" s="91">
        <f t="shared" si="2"/>
        <v>0</v>
      </c>
      <c r="I15" s="156"/>
      <c r="J15" s="168"/>
      <c r="K15" s="10"/>
    </row>
    <row r="16" spans="1:11" s="21" customFormat="1" ht="30" customHeight="1" x14ac:dyDescent="0.2">
      <c r="A16" s="75" t="s">
        <v>15</v>
      </c>
      <c r="B16" s="74" t="s">
        <v>14</v>
      </c>
      <c r="C16" s="75">
        <v>10</v>
      </c>
      <c r="D16" s="11"/>
      <c r="E16" s="12"/>
      <c r="F16" s="76">
        <f t="shared" si="0"/>
        <v>0</v>
      </c>
      <c r="G16" s="91">
        <f t="shared" si="1"/>
        <v>0</v>
      </c>
      <c r="H16" s="91">
        <f t="shared" si="2"/>
        <v>0</v>
      </c>
      <c r="I16" s="156"/>
      <c r="J16" s="168"/>
      <c r="K16" s="10"/>
    </row>
    <row r="17" spans="1:11" s="21" customFormat="1" ht="30" customHeight="1" x14ac:dyDescent="0.2">
      <c r="A17" s="75" t="s">
        <v>374</v>
      </c>
      <c r="B17" s="74" t="s">
        <v>0</v>
      </c>
      <c r="C17" s="75">
        <v>120</v>
      </c>
      <c r="D17" s="11"/>
      <c r="E17" s="12"/>
      <c r="F17" s="76">
        <f t="shared" si="0"/>
        <v>0</v>
      </c>
      <c r="G17" s="91">
        <f t="shared" si="1"/>
        <v>0</v>
      </c>
      <c r="H17" s="91">
        <f t="shared" si="2"/>
        <v>0</v>
      </c>
      <c r="I17" s="156"/>
      <c r="J17" s="168"/>
      <c r="K17" s="10"/>
    </row>
    <row r="18" spans="1:11" s="21" customFormat="1" ht="30" customHeight="1" x14ac:dyDescent="0.2">
      <c r="A18" s="181" t="s">
        <v>566</v>
      </c>
      <c r="B18" s="74" t="s">
        <v>0</v>
      </c>
      <c r="C18" s="75">
        <v>10</v>
      </c>
      <c r="D18" s="11"/>
      <c r="E18" s="12"/>
      <c r="F18" s="76">
        <f t="shared" ref="F18" si="3">D18*E18+D18</f>
        <v>0</v>
      </c>
      <c r="G18" s="91">
        <f t="shared" ref="G18" si="4">D18*C18</f>
        <v>0</v>
      </c>
      <c r="H18" s="91">
        <f>F18*C18</f>
        <v>0</v>
      </c>
      <c r="I18" s="156"/>
      <c r="J18" s="168"/>
      <c r="K18" s="10"/>
    </row>
    <row r="19" spans="1:11" s="21" customFormat="1" ht="30" customHeight="1" thickBot="1" x14ac:dyDescent="0.25">
      <c r="A19" s="27" t="s">
        <v>460</v>
      </c>
      <c r="B19" s="74" t="s">
        <v>13</v>
      </c>
      <c r="C19" s="75">
        <v>40</v>
      </c>
      <c r="D19" s="11"/>
      <c r="E19" s="12"/>
      <c r="F19" s="76">
        <f t="shared" si="0"/>
        <v>0</v>
      </c>
      <c r="G19" s="91">
        <f t="shared" si="1"/>
        <v>0</v>
      </c>
      <c r="H19" s="91">
        <f t="shared" si="2"/>
        <v>0</v>
      </c>
      <c r="I19" s="11"/>
      <c r="J19" s="168"/>
      <c r="K19" s="10"/>
    </row>
    <row r="20" spans="1:11" ht="30" customHeight="1" thickBot="1" x14ac:dyDescent="0.25">
      <c r="A20" s="145"/>
      <c r="B20" s="146"/>
      <c r="C20" s="145"/>
      <c r="D20" s="72"/>
      <c r="E20" s="154"/>
      <c r="F20" s="72"/>
      <c r="G20" s="84">
        <f>SUM(G2:G19)</f>
        <v>0</v>
      </c>
      <c r="H20" s="85">
        <f>SUM(H2:H19)</f>
        <v>0</v>
      </c>
      <c r="I20" s="72"/>
      <c r="J20" s="155"/>
      <c r="K20" s="145"/>
    </row>
    <row r="22" spans="1:11" x14ac:dyDescent="0.2">
      <c r="A22" s="25" t="s">
        <v>344</v>
      </c>
    </row>
    <row r="23" spans="1:11" x14ac:dyDescent="0.2">
      <c r="A23" s="25" t="s">
        <v>348</v>
      </c>
    </row>
    <row r="24" spans="1:11" x14ac:dyDescent="0.2">
      <c r="A24" s="25" t="s">
        <v>347</v>
      </c>
    </row>
    <row r="25" spans="1:11" x14ac:dyDescent="0.2">
      <c r="A25" s="25" t="s">
        <v>350</v>
      </c>
    </row>
    <row r="26" spans="1:11" ht="25.5" x14ac:dyDescent="0.2">
      <c r="A26" s="143" t="s">
        <v>356</v>
      </c>
    </row>
  </sheetData>
  <sheetProtection algorithmName="SHA-512" hashValue="wCmxiEgsxYkCKCrXULT0Otw1Pg7hONtoqetHWYW4oU2qjkMw1ijieZ2Sc2BXEneivlFr9ijG7hkciWgmAjRd0w==" saltValue="StG0R9OdzXpnnwYe/f92eA==" spinCount="100000" sheet="1" objects="1" scenarios="1"/>
  <autoFilter ref="A1:K20">
    <sortState ref="A2:K19">
      <sortCondition ref="A1:A19"/>
    </sortState>
  </autoFilter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Brzeziny&amp;CFormularz asortymentowo – cenowy&amp;Rzałącznik nr 1
pakiet 2</oddHead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73"/>
  <sheetViews>
    <sheetView zoomScaleNormal="100" workbookViewId="0">
      <selection activeCell="D2" sqref="D2"/>
    </sheetView>
  </sheetViews>
  <sheetFormatPr defaultRowHeight="12.75" x14ac:dyDescent="0.2"/>
  <cols>
    <col min="1" max="1" width="53.7109375" style="125" customWidth="1"/>
    <col min="2" max="2" width="7.7109375" style="126" customWidth="1"/>
    <col min="3" max="5" width="7.7109375" style="47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167" customWidth="1"/>
    <col min="11" max="11" width="20.7109375" style="47" customWidth="1"/>
    <col min="12" max="16384" width="9.140625" style="44"/>
  </cols>
  <sheetData>
    <row r="1" spans="1:12" ht="38.25" x14ac:dyDescent="0.2">
      <c r="A1" s="42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557</v>
      </c>
      <c r="J1" s="158" t="s">
        <v>560</v>
      </c>
      <c r="K1" s="43" t="s">
        <v>177</v>
      </c>
    </row>
    <row r="2" spans="1:12" ht="76.5" x14ac:dyDescent="0.2">
      <c r="A2" s="87" t="s">
        <v>188</v>
      </c>
      <c r="B2" s="28" t="s">
        <v>23</v>
      </c>
      <c r="C2" s="101">
        <v>300</v>
      </c>
      <c r="D2" s="5"/>
      <c r="E2" s="6"/>
      <c r="F2" s="102">
        <f t="shared" ref="F2:F26" si="0">D2*E2+D2</f>
        <v>0</v>
      </c>
      <c r="G2" s="102">
        <f t="shared" ref="G2:G26" si="1">D2*C2</f>
        <v>0</v>
      </c>
      <c r="H2" s="102">
        <f t="shared" ref="H2:H26" si="2">F2*C2</f>
        <v>0</v>
      </c>
      <c r="I2" s="5"/>
      <c r="J2" s="164"/>
      <c r="K2" s="4"/>
    </row>
    <row r="3" spans="1:12" ht="127.5" x14ac:dyDescent="0.2">
      <c r="A3" s="120" t="s">
        <v>230</v>
      </c>
      <c r="B3" s="51" t="s">
        <v>0</v>
      </c>
      <c r="C3" s="121">
        <v>100</v>
      </c>
      <c r="D3" s="32"/>
      <c r="E3" s="33"/>
      <c r="F3" s="102">
        <f t="shared" si="0"/>
        <v>0</v>
      </c>
      <c r="G3" s="102">
        <f t="shared" si="1"/>
        <v>0</v>
      </c>
      <c r="H3" s="102">
        <f t="shared" si="2"/>
        <v>0</v>
      </c>
      <c r="I3" s="5"/>
      <c r="J3" s="159"/>
      <c r="K3" s="34"/>
    </row>
    <row r="4" spans="1:12" ht="76.5" x14ac:dyDescent="0.2">
      <c r="A4" s="120" t="s">
        <v>231</v>
      </c>
      <c r="B4" s="51" t="s">
        <v>13</v>
      </c>
      <c r="C4" s="121">
        <v>1100</v>
      </c>
      <c r="D4" s="32"/>
      <c r="E4" s="33"/>
      <c r="F4" s="102">
        <f t="shared" si="0"/>
        <v>0</v>
      </c>
      <c r="G4" s="102">
        <f t="shared" si="1"/>
        <v>0</v>
      </c>
      <c r="H4" s="102">
        <f t="shared" si="2"/>
        <v>0</v>
      </c>
      <c r="I4" s="5"/>
      <c r="J4" s="159"/>
      <c r="K4" s="34"/>
    </row>
    <row r="5" spans="1:12" ht="25.5" x14ac:dyDescent="0.2">
      <c r="A5" s="87" t="s">
        <v>208</v>
      </c>
      <c r="B5" s="28" t="s">
        <v>0</v>
      </c>
      <c r="C5" s="101">
        <v>2</v>
      </c>
      <c r="D5" s="5"/>
      <c r="E5" s="18"/>
      <c r="F5" s="102">
        <f t="shared" si="0"/>
        <v>0</v>
      </c>
      <c r="G5" s="102">
        <f t="shared" si="1"/>
        <v>0</v>
      </c>
      <c r="H5" s="102">
        <f t="shared" si="2"/>
        <v>0</v>
      </c>
      <c r="I5" s="5"/>
      <c r="J5" s="164"/>
      <c r="K5" s="4"/>
    </row>
    <row r="6" spans="1:12" ht="76.5" x14ac:dyDescent="0.2">
      <c r="A6" s="87" t="s">
        <v>529</v>
      </c>
      <c r="B6" s="28" t="s">
        <v>23</v>
      </c>
      <c r="C6" s="101">
        <v>800</v>
      </c>
      <c r="D6" s="5"/>
      <c r="E6" s="18"/>
      <c r="F6" s="102">
        <f t="shared" si="0"/>
        <v>0</v>
      </c>
      <c r="G6" s="102">
        <f t="shared" si="1"/>
        <v>0</v>
      </c>
      <c r="H6" s="102">
        <f t="shared" si="2"/>
        <v>0</v>
      </c>
      <c r="I6" s="5"/>
      <c r="J6" s="164"/>
      <c r="K6" s="4"/>
    </row>
    <row r="7" spans="1:12" ht="102" x14ac:dyDescent="0.2">
      <c r="A7" s="110" t="s">
        <v>530</v>
      </c>
      <c r="B7" s="28" t="s">
        <v>23</v>
      </c>
      <c r="C7" s="101">
        <v>70</v>
      </c>
      <c r="D7" s="5"/>
      <c r="E7" s="18"/>
      <c r="F7" s="102">
        <f t="shared" si="0"/>
        <v>0</v>
      </c>
      <c r="G7" s="102">
        <f t="shared" si="1"/>
        <v>0</v>
      </c>
      <c r="H7" s="102">
        <f t="shared" si="2"/>
        <v>0</v>
      </c>
      <c r="I7" s="5"/>
      <c r="J7" s="164"/>
      <c r="K7" s="4"/>
    </row>
    <row r="8" spans="1:12" ht="51" x14ac:dyDescent="0.2">
      <c r="A8" s="110" t="s">
        <v>531</v>
      </c>
      <c r="B8" s="28" t="s">
        <v>0</v>
      </c>
      <c r="C8" s="101">
        <v>10</v>
      </c>
      <c r="D8" s="5"/>
      <c r="E8" s="18"/>
      <c r="F8" s="102">
        <f t="shared" si="0"/>
        <v>0</v>
      </c>
      <c r="G8" s="102">
        <f t="shared" si="1"/>
        <v>0</v>
      </c>
      <c r="H8" s="102">
        <f t="shared" si="2"/>
        <v>0</v>
      </c>
      <c r="I8" s="5"/>
      <c r="J8" s="164"/>
      <c r="K8" s="4"/>
      <c r="L8" s="122"/>
    </row>
    <row r="9" spans="1:12" ht="51" x14ac:dyDescent="0.2">
      <c r="A9" s="110" t="s">
        <v>532</v>
      </c>
      <c r="B9" s="28" t="s">
        <v>0</v>
      </c>
      <c r="C9" s="101">
        <v>2</v>
      </c>
      <c r="D9" s="5"/>
      <c r="E9" s="18"/>
      <c r="F9" s="102">
        <f t="shared" si="0"/>
        <v>0</v>
      </c>
      <c r="G9" s="102">
        <f t="shared" si="1"/>
        <v>0</v>
      </c>
      <c r="H9" s="102">
        <f t="shared" si="2"/>
        <v>0</v>
      </c>
      <c r="I9" s="5"/>
      <c r="J9" s="164"/>
      <c r="K9" s="4"/>
      <c r="L9" s="122"/>
    </row>
    <row r="10" spans="1:12" ht="25.5" x14ac:dyDescent="0.2">
      <c r="A10" s="110" t="s">
        <v>533</v>
      </c>
      <c r="B10" s="28" t="s">
        <v>0</v>
      </c>
      <c r="C10" s="101">
        <v>10</v>
      </c>
      <c r="D10" s="5"/>
      <c r="E10" s="18"/>
      <c r="F10" s="102">
        <f t="shared" si="0"/>
        <v>0</v>
      </c>
      <c r="G10" s="102">
        <f t="shared" si="1"/>
        <v>0</v>
      </c>
      <c r="H10" s="102">
        <f t="shared" si="2"/>
        <v>0</v>
      </c>
      <c r="I10" s="5"/>
      <c r="J10" s="164"/>
      <c r="K10" s="4"/>
    </row>
    <row r="11" spans="1:12" ht="51" x14ac:dyDescent="0.2">
      <c r="A11" s="110" t="s">
        <v>534</v>
      </c>
      <c r="B11" s="28" t="s">
        <v>0</v>
      </c>
      <c r="C11" s="101">
        <v>10</v>
      </c>
      <c r="D11" s="5"/>
      <c r="E11" s="18"/>
      <c r="F11" s="102">
        <f t="shared" si="0"/>
        <v>0</v>
      </c>
      <c r="G11" s="102">
        <f t="shared" si="1"/>
        <v>0</v>
      </c>
      <c r="H11" s="102">
        <f t="shared" si="2"/>
        <v>0</v>
      </c>
      <c r="I11" s="5"/>
      <c r="J11" s="164"/>
      <c r="K11" s="4"/>
    </row>
    <row r="12" spans="1:12" ht="25.5" x14ac:dyDescent="0.2">
      <c r="A12" s="87" t="s">
        <v>535</v>
      </c>
      <c r="B12" s="28" t="s">
        <v>0</v>
      </c>
      <c r="C12" s="101">
        <v>30</v>
      </c>
      <c r="D12" s="5"/>
      <c r="E12" s="18"/>
      <c r="F12" s="102">
        <f t="shared" si="0"/>
        <v>0</v>
      </c>
      <c r="G12" s="102">
        <f t="shared" si="1"/>
        <v>0</v>
      </c>
      <c r="H12" s="102">
        <f t="shared" si="2"/>
        <v>0</v>
      </c>
      <c r="I12" s="5"/>
      <c r="J12" s="164"/>
      <c r="K12" s="4"/>
    </row>
    <row r="13" spans="1:12" ht="76.5" x14ac:dyDescent="0.2">
      <c r="A13" s="120" t="s">
        <v>375</v>
      </c>
      <c r="B13" s="51" t="s">
        <v>0</v>
      </c>
      <c r="C13" s="121">
        <v>30</v>
      </c>
      <c r="D13" s="32"/>
      <c r="E13" s="33"/>
      <c r="F13" s="102">
        <f t="shared" si="0"/>
        <v>0</v>
      </c>
      <c r="G13" s="102">
        <f t="shared" si="1"/>
        <v>0</v>
      </c>
      <c r="H13" s="102">
        <f t="shared" si="2"/>
        <v>0</v>
      </c>
      <c r="I13" s="5"/>
      <c r="J13" s="159"/>
      <c r="K13" s="34"/>
    </row>
    <row r="14" spans="1:12" ht="63.75" x14ac:dyDescent="0.2">
      <c r="A14" s="120" t="s">
        <v>176</v>
      </c>
      <c r="B14" s="51" t="s">
        <v>0</v>
      </c>
      <c r="C14" s="121">
        <f>(108+90+72)*2</f>
        <v>540</v>
      </c>
      <c r="D14" s="32"/>
      <c r="E14" s="33"/>
      <c r="F14" s="102">
        <f t="shared" si="0"/>
        <v>0</v>
      </c>
      <c r="G14" s="102">
        <f t="shared" si="1"/>
        <v>0</v>
      </c>
      <c r="H14" s="102">
        <f t="shared" si="2"/>
        <v>0</v>
      </c>
      <c r="I14" s="5"/>
      <c r="J14" s="159"/>
      <c r="K14" s="34"/>
    </row>
    <row r="15" spans="1:12" ht="89.25" x14ac:dyDescent="0.2">
      <c r="A15" s="120" t="s">
        <v>286</v>
      </c>
      <c r="B15" s="51" t="s">
        <v>0</v>
      </c>
      <c r="C15" s="121">
        <v>30</v>
      </c>
      <c r="D15" s="32"/>
      <c r="E15" s="33"/>
      <c r="F15" s="102">
        <f t="shared" si="0"/>
        <v>0</v>
      </c>
      <c r="G15" s="102">
        <f t="shared" si="1"/>
        <v>0</v>
      </c>
      <c r="H15" s="102">
        <f t="shared" si="2"/>
        <v>0</v>
      </c>
      <c r="I15" s="5"/>
      <c r="J15" s="159"/>
      <c r="K15" s="34"/>
    </row>
    <row r="16" spans="1:12" ht="38.25" x14ac:dyDescent="0.2">
      <c r="A16" s="120" t="s">
        <v>495</v>
      </c>
      <c r="B16" s="51" t="s">
        <v>0</v>
      </c>
      <c r="C16" s="121">
        <v>100</v>
      </c>
      <c r="D16" s="32"/>
      <c r="E16" s="33"/>
      <c r="F16" s="102">
        <f t="shared" si="0"/>
        <v>0</v>
      </c>
      <c r="G16" s="102">
        <f t="shared" si="1"/>
        <v>0</v>
      </c>
      <c r="H16" s="102">
        <f t="shared" si="2"/>
        <v>0</v>
      </c>
      <c r="I16" s="5"/>
      <c r="J16" s="159"/>
      <c r="K16" s="34"/>
    </row>
    <row r="17" spans="1:11" ht="51" x14ac:dyDescent="0.2">
      <c r="A17" s="87" t="s">
        <v>233</v>
      </c>
      <c r="B17" s="51" t="s">
        <v>0</v>
      </c>
      <c r="C17" s="101">
        <v>1000</v>
      </c>
      <c r="D17" s="5"/>
      <c r="E17" s="6"/>
      <c r="F17" s="102">
        <f t="shared" si="0"/>
        <v>0</v>
      </c>
      <c r="G17" s="102">
        <f t="shared" si="1"/>
        <v>0</v>
      </c>
      <c r="H17" s="102">
        <f t="shared" si="2"/>
        <v>0</v>
      </c>
      <c r="I17" s="5"/>
      <c r="J17" s="164"/>
      <c r="K17" s="4"/>
    </row>
    <row r="18" spans="1:11" ht="38.25" x14ac:dyDescent="0.2">
      <c r="A18" s="87" t="s">
        <v>34</v>
      </c>
      <c r="B18" s="28" t="s">
        <v>0</v>
      </c>
      <c r="C18" s="101">
        <v>230</v>
      </c>
      <c r="D18" s="5"/>
      <c r="E18" s="18"/>
      <c r="F18" s="102">
        <f t="shared" si="0"/>
        <v>0</v>
      </c>
      <c r="G18" s="102">
        <f t="shared" si="1"/>
        <v>0</v>
      </c>
      <c r="H18" s="102">
        <f t="shared" si="2"/>
        <v>0</v>
      </c>
      <c r="I18" s="5"/>
      <c r="J18" s="164"/>
      <c r="K18" s="4"/>
    </row>
    <row r="19" spans="1:11" ht="63.75" x14ac:dyDescent="0.2">
      <c r="A19" s="120" t="s">
        <v>173</v>
      </c>
      <c r="B19" s="51" t="s">
        <v>0</v>
      </c>
      <c r="C19" s="121">
        <f>(171+24)*2</f>
        <v>390</v>
      </c>
      <c r="D19" s="32"/>
      <c r="E19" s="33"/>
      <c r="F19" s="102">
        <f t="shared" si="0"/>
        <v>0</v>
      </c>
      <c r="G19" s="102">
        <f t="shared" si="1"/>
        <v>0</v>
      </c>
      <c r="H19" s="102">
        <f t="shared" si="2"/>
        <v>0</v>
      </c>
      <c r="I19" s="5"/>
      <c r="J19" s="159"/>
      <c r="K19" s="34"/>
    </row>
    <row r="20" spans="1:11" ht="63.75" x14ac:dyDescent="0.2">
      <c r="A20" s="120" t="s">
        <v>497</v>
      </c>
      <c r="B20" s="51" t="s">
        <v>0</v>
      </c>
      <c r="C20" s="121">
        <v>30</v>
      </c>
      <c r="D20" s="32"/>
      <c r="E20" s="33"/>
      <c r="F20" s="102">
        <f t="shared" si="0"/>
        <v>0</v>
      </c>
      <c r="G20" s="102">
        <f t="shared" si="1"/>
        <v>0</v>
      </c>
      <c r="H20" s="102">
        <f t="shared" si="2"/>
        <v>0</v>
      </c>
      <c r="I20" s="5"/>
      <c r="J20" s="159"/>
      <c r="K20" s="34"/>
    </row>
    <row r="21" spans="1:11" ht="63.75" x14ac:dyDescent="0.2">
      <c r="A21" s="87" t="s">
        <v>197</v>
      </c>
      <c r="B21" s="28" t="s">
        <v>0</v>
      </c>
      <c r="C21" s="101">
        <v>6</v>
      </c>
      <c r="D21" s="5"/>
      <c r="E21" s="18"/>
      <c r="F21" s="102">
        <f t="shared" si="0"/>
        <v>0</v>
      </c>
      <c r="G21" s="102">
        <f t="shared" si="1"/>
        <v>0</v>
      </c>
      <c r="H21" s="102">
        <f t="shared" si="2"/>
        <v>0</v>
      </c>
      <c r="I21" s="5"/>
      <c r="J21" s="164"/>
      <c r="K21" s="4"/>
    </row>
    <row r="22" spans="1:11" ht="51" x14ac:dyDescent="0.2">
      <c r="A22" s="87" t="s">
        <v>488</v>
      </c>
      <c r="B22" s="28" t="s">
        <v>0</v>
      </c>
      <c r="C22" s="101">
        <v>30</v>
      </c>
      <c r="D22" s="5"/>
      <c r="E22" s="18"/>
      <c r="F22" s="102">
        <f t="shared" si="0"/>
        <v>0</v>
      </c>
      <c r="G22" s="102">
        <f t="shared" si="1"/>
        <v>0</v>
      </c>
      <c r="H22" s="102">
        <f t="shared" si="2"/>
        <v>0</v>
      </c>
      <c r="I22" s="5"/>
      <c r="J22" s="164"/>
      <c r="K22" s="4"/>
    </row>
    <row r="23" spans="1:11" ht="38.25" x14ac:dyDescent="0.2">
      <c r="A23" s="87" t="s">
        <v>489</v>
      </c>
      <c r="B23" s="28" t="s">
        <v>0</v>
      </c>
      <c r="C23" s="101">
        <v>200</v>
      </c>
      <c r="D23" s="5"/>
      <c r="E23" s="18"/>
      <c r="F23" s="102">
        <f t="shared" si="0"/>
        <v>0</v>
      </c>
      <c r="G23" s="102">
        <f t="shared" si="1"/>
        <v>0</v>
      </c>
      <c r="H23" s="102">
        <f t="shared" si="2"/>
        <v>0</v>
      </c>
      <c r="I23" s="5"/>
      <c r="J23" s="164"/>
      <c r="K23" s="4"/>
    </row>
    <row r="24" spans="1:11" s="9" customFormat="1" ht="63.75" x14ac:dyDescent="0.2">
      <c r="A24" s="120" t="s">
        <v>494</v>
      </c>
      <c r="B24" s="51" t="s">
        <v>0</v>
      </c>
      <c r="C24" s="121">
        <f>(80+300)*2</f>
        <v>760</v>
      </c>
      <c r="D24" s="32"/>
      <c r="E24" s="33"/>
      <c r="F24" s="102">
        <f t="shared" si="0"/>
        <v>0</v>
      </c>
      <c r="G24" s="102">
        <f t="shared" si="1"/>
        <v>0</v>
      </c>
      <c r="H24" s="102">
        <f t="shared" si="2"/>
        <v>0</v>
      </c>
      <c r="I24" s="5"/>
      <c r="J24" s="159"/>
      <c r="K24" s="34"/>
    </row>
    <row r="25" spans="1:11" s="9" customFormat="1" ht="51" x14ac:dyDescent="0.2">
      <c r="A25" s="78" t="s">
        <v>192</v>
      </c>
      <c r="B25" s="124" t="s">
        <v>110</v>
      </c>
      <c r="C25" s="78">
        <v>10000</v>
      </c>
      <c r="D25" s="38"/>
      <c r="E25" s="39"/>
      <c r="F25" s="102">
        <f t="shared" si="0"/>
        <v>0</v>
      </c>
      <c r="G25" s="102">
        <f t="shared" si="1"/>
        <v>0</v>
      </c>
      <c r="H25" s="102">
        <f t="shared" si="2"/>
        <v>0</v>
      </c>
      <c r="I25" s="5"/>
      <c r="J25" s="165"/>
      <c r="K25" s="37"/>
    </row>
    <row r="26" spans="1:11" s="9" customFormat="1" ht="25.5" x14ac:dyDescent="0.2">
      <c r="A26" s="78" t="s">
        <v>376</v>
      </c>
      <c r="B26" s="124" t="s">
        <v>110</v>
      </c>
      <c r="C26" s="78">
        <v>40</v>
      </c>
      <c r="D26" s="38"/>
      <c r="E26" s="39"/>
      <c r="F26" s="102">
        <f t="shared" si="0"/>
        <v>0</v>
      </c>
      <c r="G26" s="102">
        <f t="shared" si="1"/>
        <v>0</v>
      </c>
      <c r="H26" s="102">
        <f t="shared" si="2"/>
        <v>0</v>
      </c>
      <c r="I26" s="5"/>
      <c r="J26" s="165"/>
      <c r="K26" s="37"/>
    </row>
    <row r="27" spans="1:11" s="9" customFormat="1" ht="51" x14ac:dyDescent="0.2">
      <c r="A27" s="78" t="s">
        <v>193</v>
      </c>
      <c r="B27" s="124" t="s">
        <v>0</v>
      </c>
      <c r="C27" s="78">
        <v>600</v>
      </c>
      <c r="D27" s="38"/>
      <c r="E27" s="39"/>
      <c r="F27" s="102">
        <f t="shared" ref="F27:F54" si="3">D27*E27+D27</f>
        <v>0</v>
      </c>
      <c r="G27" s="102">
        <f t="shared" ref="G27:G54" si="4">D27*C27</f>
        <v>0</v>
      </c>
      <c r="H27" s="102">
        <f t="shared" ref="H27:H54" si="5">F27*C27</f>
        <v>0</v>
      </c>
      <c r="I27" s="5"/>
      <c r="J27" s="165"/>
      <c r="K27" s="37"/>
    </row>
    <row r="28" spans="1:11" s="9" customFormat="1" ht="63.75" x14ac:dyDescent="0.2">
      <c r="A28" s="87" t="s">
        <v>377</v>
      </c>
      <c r="B28" s="28" t="s">
        <v>0</v>
      </c>
      <c r="C28" s="101">
        <v>50</v>
      </c>
      <c r="D28" s="5"/>
      <c r="E28" s="18"/>
      <c r="F28" s="102">
        <f t="shared" si="3"/>
        <v>0</v>
      </c>
      <c r="G28" s="102">
        <f t="shared" si="4"/>
        <v>0</v>
      </c>
      <c r="H28" s="102">
        <f t="shared" si="5"/>
        <v>0</v>
      </c>
      <c r="I28" s="5"/>
      <c r="J28" s="164"/>
      <c r="K28" s="4"/>
    </row>
    <row r="29" spans="1:11" s="9" customFormat="1" x14ac:dyDescent="0.2">
      <c r="A29" s="120" t="s">
        <v>498</v>
      </c>
      <c r="B29" s="51" t="s">
        <v>0</v>
      </c>
      <c r="C29" s="121">
        <v>200</v>
      </c>
      <c r="D29" s="32"/>
      <c r="E29" s="33"/>
      <c r="F29" s="102">
        <f t="shared" ref="F29" si="6">D29*E29+D29</f>
        <v>0</v>
      </c>
      <c r="G29" s="102">
        <f t="shared" ref="G29" si="7">D29*C29</f>
        <v>0</v>
      </c>
      <c r="H29" s="102">
        <f t="shared" ref="H29" si="8">F29*C29</f>
        <v>0</v>
      </c>
      <c r="I29" s="5"/>
      <c r="J29" s="159"/>
      <c r="K29" s="34"/>
    </row>
    <row r="30" spans="1:11" s="9" customFormat="1" ht="38.25" x14ac:dyDescent="0.2">
      <c r="A30" s="87" t="s">
        <v>207</v>
      </c>
      <c r="B30" s="28" t="s">
        <v>0</v>
      </c>
      <c r="C30" s="101">
        <v>60</v>
      </c>
      <c r="D30" s="5"/>
      <c r="E30" s="18"/>
      <c r="F30" s="102">
        <f t="shared" si="3"/>
        <v>0</v>
      </c>
      <c r="G30" s="102">
        <f t="shared" si="4"/>
        <v>0</v>
      </c>
      <c r="H30" s="102">
        <f t="shared" si="5"/>
        <v>0</v>
      </c>
      <c r="I30" s="5"/>
      <c r="J30" s="164"/>
      <c r="K30" s="4"/>
    </row>
    <row r="31" spans="1:11" s="9" customFormat="1" ht="25.5" x14ac:dyDescent="0.2">
      <c r="A31" s="87" t="s">
        <v>496</v>
      </c>
      <c r="B31" s="28" t="s">
        <v>0</v>
      </c>
      <c r="C31" s="101">
        <f>700*2</f>
        <v>1400</v>
      </c>
      <c r="D31" s="5"/>
      <c r="E31" s="18"/>
      <c r="F31" s="102">
        <f t="shared" si="3"/>
        <v>0</v>
      </c>
      <c r="G31" s="102">
        <f t="shared" si="4"/>
        <v>0</v>
      </c>
      <c r="H31" s="102">
        <f t="shared" si="5"/>
        <v>0</v>
      </c>
      <c r="I31" s="5"/>
      <c r="J31" s="164"/>
      <c r="K31" s="4"/>
    </row>
    <row r="32" spans="1:11" s="9" customFormat="1" ht="89.25" x14ac:dyDescent="0.2">
      <c r="A32" s="87" t="s">
        <v>157</v>
      </c>
      <c r="B32" s="28" t="s">
        <v>0</v>
      </c>
      <c r="C32" s="101">
        <v>90</v>
      </c>
      <c r="D32" s="5"/>
      <c r="E32" s="18"/>
      <c r="F32" s="102">
        <f t="shared" si="3"/>
        <v>0</v>
      </c>
      <c r="G32" s="102">
        <f t="shared" si="4"/>
        <v>0</v>
      </c>
      <c r="H32" s="102">
        <f t="shared" si="5"/>
        <v>0</v>
      </c>
      <c r="I32" s="5"/>
      <c r="J32" s="164"/>
      <c r="K32" s="4"/>
    </row>
    <row r="33" spans="1:11" s="9" customFormat="1" ht="25.5" x14ac:dyDescent="0.2">
      <c r="A33" s="87" t="s">
        <v>206</v>
      </c>
      <c r="B33" s="28" t="s">
        <v>0</v>
      </c>
      <c r="C33" s="101">
        <v>60</v>
      </c>
      <c r="D33" s="5"/>
      <c r="E33" s="18"/>
      <c r="F33" s="102">
        <f t="shared" si="3"/>
        <v>0</v>
      </c>
      <c r="G33" s="102">
        <f t="shared" si="4"/>
        <v>0</v>
      </c>
      <c r="H33" s="102">
        <f t="shared" si="5"/>
        <v>0</v>
      </c>
      <c r="I33" s="5"/>
      <c r="J33" s="164"/>
      <c r="K33" s="4"/>
    </row>
    <row r="34" spans="1:11" s="9" customFormat="1" ht="25.5" x14ac:dyDescent="0.2">
      <c r="A34" s="120" t="s">
        <v>481</v>
      </c>
      <c r="B34" s="51" t="s">
        <v>0</v>
      </c>
      <c r="C34" s="121">
        <v>24</v>
      </c>
      <c r="D34" s="32"/>
      <c r="E34" s="33"/>
      <c r="F34" s="102">
        <f t="shared" si="3"/>
        <v>0</v>
      </c>
      <c r="G34" s="102">
        <f t="shared" si="4"/>
        <v>0</v>
      </c>
      <c r="H34" s="102">
        <f t="shared" si="5"/>
        <v>0</v>
      </c>
      <c r="I34" s="5"/>
      <c r="J34" s="159"/>
      <c r="K34" s="34"/>
    </row>
    <row r="35" spans="1:11" s="9" customFormat="1" ht="76.5" x14ac:dyDescent="0.2">
      <c r="A35" s="120" t="s">
        <v>171</v>
      </c>
      <c r="B35" s="51" t="s">
        <v>0</v>
      </c>
      <c r="C35" s="121">
        <v>50</v>
      </c>
      <c r="D35" s="32"/>
      <c r="E35" s="33"/>
      <c r="F35" s="102">
        <f t="shared" si="3"/>
        <v>0</v>
      </c>
      <c r="G35" s="102">
        <f t="shared" si="4"/>
        <v>0</v>
      </c>
      <c r="H35" s="102">
        <f t="shared" si="5"/>
        <v>0</v>
      </c>
      <c r="I35" s="5"/>
      <c r="J35" s="159"/>
      <c r="K35" s="34"/>
    </row>
    <row r="36" spans="1:11" s="9" customFormat="1" ht="89.25" x14ac:dyDescent="0.2">
      <c r="A36" s="120" t="s">
        <v>172</v>
      </c>
      <c r="B36" s="51" t="s">
        <v>0</v>
      </c>
      <c r="C36" s="121">
        <v>190</v>
      </c>
      <c r="D36" s="32"/>
      <c r="E36" s="33"/>
      <c r="F36" s="102">
        <f t="shared" si="3"/>
        <v>0</v>
      </c>
      <c r="G36" s="102">
        <f t="shared" si="4"/>
        <v>0</v>
      </c>
      <c r="H36" s="102">
        <f t="shared" si="5"/>
        <v>0</v>
      </c>
      <c r="I36" s="5"/>
      <c r="J36" s="159"/>
      <c r="K36" s="34"/>
    </row>
    <row r="37" spans="1:11" s="9" customFormat="1" ht="76.5" x14ac:dyDescent="0.2">
      <c r="A37" s="120" t="s">
        <v>175</v>
      </c>
      <c r="B37" s="51" t="s">
        <v>0</v>
      </c>
      <c r="C37" s="121">
        <f>(235+200)*2</f>
        <v>870</v>
      </c>
      <c r="D37" s="32"/>
      <c r="E37" s="33"/>
      <c r="F37" s="102">
        <f t="shared" si="3"/>
        <v>0</v>
      </c>
      <c r="G37" s="102">
        <f t="shared" si="4"/>
        <v>0</v>
      </c>
      <c r="H37" s="102">
        <f t="shared" si="5"/>
        <v>0</v>
      </c>
      <c r="I37" s="5"/>
      <c r="J37" s="159"/>
      <c r="K37" s="34"/>
    </row>
    <row r="38" spans="1:11" s="9" customFormat="1" ht="51" x14ac:dyDescent="0.2">
      <c r="A38" s="120" t="s">
        <v>170</v>
      </c>
      <c r="B38" s="51" t="s">
        <v>0</v>
      </c>
      <c r="C38" s="121">
        <f>(40+30)*2</f>
        <v>140</v>
      </c>
      <c r="D38" s="32"/>
      <c r="E38" s="33"/>
      <c r="F38" s="102">
        <f t="shared" si="3"/>
        <v>0</v>
      </c>
      <c r="G38" s="102">
        <f t="shared" si="4"/>
        <v>0</v>
      </c>
      <c r="H38" s="102">
        <f t="shared" si="5"/>
        <v>0</v>
      </c>
      <c r="I38" s="5"/>
      <c r="J38" s="159"/>
      <c r="K38" s="34"/>
    </row>
    <row r="39" spans="1:11" s="9" customFormat="1" ht="38.25" x14ac:dyDescent="0.2">
      <c r="A39" s="120" t="s">
        <v>169</v>
      </c>
      <c r="B39" s="51" t="s">
        <v>0</v>
      </c>
      <c r="C39" s="121">
        <v>40</v>
      </c>
      <c r="D39" s="32"/>
      <c r="E39" s="33"/>
      <c r="F39" s="102">
        <f t="shared" si="3"/>
        <v>0</v>
      </c>
      <c r="G39" s="102">
        <f t="shared" si="4"/>
        <v>0</v>
      </c>
      <c r="H39" s="102">
        <f t="shared" si="5"/>
        <v>0</v>
      </c>
      <c r="I39" s="5"/>
      <c r="J39" s="159"/>
      <c r="K39" s="34"/>
    </row>
    <row r="40" spans="1:11" s="9" customFormat="1" x14ac:dyDescent="0.2">
      <c r="A40" s="87" t="s">
        <v>33</v>
      </c>
      <c r="B40" s="28" t="s">
        <v>23</v>
      </c>
      <c r="C40" s="101">
        <v>20</v>
      </c>
      <c r="D40" s="5"/>
      <c r="E40" s="18"/>
      <c r="F40" s="102">
        <f t="shared" si="3"/>
        <v>0</v>
      </c>
      <c r="G40" s="102">
        <f t="shared" si="4"/>
        <v>0</v>
      </c>
      <c r="H40" s="102">
        <f t="shared" si="5"/>
        <v>0</v>
      </c>
      <c r="I40" s="5"/>
      <c r="J40" s="164"/>
      <c r="K40" s="4"/>
    </row>
    <row r="41" spans="1:11" s="9" customFormat="1" ht="25.5" x14ac:dyDescent="0.2">
      <c r="A41" s="87" t="s">
        <v>152</v>
      </c>
      <c r="B41" s="28" t="s">
        <v>0</v>
      </c>
      <c r="C41" s="101">
        <v>100</v>
      </c>
      <c r="D41" s="5"/>
      <c r="E41" s="6"/>
      <c r="F41" s="102">
        <f t="shared" si="3"/>
        <v>0</v>
      </c>
      <c r="G41" s="102">
        <f t="shared" si="4"/>
        <v>0</v>
      </c>
      <c r="H41" s="102">
        <f t="shared" si="5"/>
        <v>0</v>
      </c>
      <c r="I41" s="5"/>
      <c r="J41" s="164"/>
      <c r="K41" s="4"/>
    </row>
    <row r="42" spans="1:11" s="9" customFormat="1" ht="25.5" x14ac:dyDescent="0.2">
      <c r="A42" s="87" t="s">
        <v>158</v>
      </c>
      <c r="B42" s="28" t="s">
        <v>0</v>
      </c>
      <c r="C42" s="101">
        <v>100</v>
      </c>
      <c r="D42" s="5"/>
      <c r="E42" s="6"/>
      <c r="F42" s="102">
        <f t="shared" si="3"/>
        <v>0</v>
      </c>
      <c r="G42" s="102">
        <f t="shared" si="4"/>
        <v>0</v>
      </c>
      <c r="H42" s="102">
        <f t="shared" si="5"/>
        <v>0</v>
      </c>
      <c r="I42" s="5"/>
      <c r="J42" s="164"/>
      <c r="K42" s="4"/>
    </row>
    <row r="43" spans="1:11" s="103" customFormat="1" ht="63.75" x14ac:dyDescent="0.2">
      <c r="A43" s="78" t="s">
        <v>190</v>
      </c>
      <c r="B43" s="124" t="s">
        <v>0</v>
      </c>
      <c r="C43" s="78">
        <v>44000</v>
      </c>
      <c r="D43" s="38"/>
      <c r="E43" s="39"/>
      <c r="F43" s="102">
        <f t="shared" si="3"/>
        <v>0</v>
      </c>
      <c r="G43" s="102">
        <f t="shared" si="4"/>
        <v>0</v>
      </c>
      <c r="H43" s="102">
        <f t="shared" si="5"/>
        <v>0</v>
      </c>
      <c r="I43" s="5"/>
      <c r="J43" s="165"/>
      <c r="K43" s="37"/>
    </row>
    <row r="44" spans="1:11" s="9" customFormat="1" ht="38.25" x14ac:dyDescent="0.2">
      <c r="A44" s="78" t="s">
        <v>234</v>
      </c>
      <c r="B44" s="124" t="s">
        <v>0</v>
      </c>
      <c r="C44" s="78">
        <f>1920*2</f>
        <v>3840</v>
      </c>
      <c r="D44" s="38"/>
      <c r="E44" s="39"/>
      <c r="F44" s="102">
        <f t="shared" si="3"/>
        <v>0</v>
      </c>
      <c r="G44" s="102">
        <f t="shared" si="4"/>
        <v>0</v>
      </c>
      <c r="H44" s="102">
        <f t="shared" si="5"/>
        <v>0</v>
      </c>
      <c r="I44" s="5"/>
      <c r="J44" s="165"/>
      <c r="K44" s="37"/>
    </row>
    <row r="45" spans="1:11" s="82" customFormat="1" ht="127.5" x14ac:dyDescent="0.2">
      <c r="A45" s="87" t="s">
        <v>341</v>
      </c>
      <c r="B45" s="28" t="s">
        <v>32</v>
      </c>
      <c r="C45" s="101">
        <v>100</v>
      </c>
      <c r="D45" s="5"/>
      <c r="E45" s="18"/>
      <c r="F45" s="102">
        <f t="shared" si="3"/>
        <v>0</v>
      </c>
      <c r="G45" s="102">
        <f t="shared" si="4"/>
        <v>0</v>
      </c>
      <c r="H45" s="102">
        <f t="shared" si="5"/>
        <v>0</v>
      </c>
      <c r="I45" s="5"/>
      <c r="J45" s="164"/>
      <c r="K45" s="4"/>
    </row>
    <row r="46" spans="1:11" s="82" customFormat="1" x14ac:dyDescent="0.2">
      <c r="A46" s="27" t="s">
        <v>492</v>
      </c>
      <c r="B46" s="28" t="s">
        <v>0</v>
      </c>
      <c r="C46" s="101">
        <v>40</v>
      </c>
      <c r="D46" s="32"/>
      <c r="E46" s="33"/>
      <c r="F46" s="102">
        <f t="shared" si="3"/>
        <v>0</v>
      </c>
      <c r="G46" s="102">
        <f t="shared" si="4"/>
        <v>0</v>
      </c>
      <c r="H46" s="102">
        <f t="shared" si="5"/>
        <v>0</v>
      </c>
      <c r="I46" s="5"/>
      <c r="J46" s="159"/>
      <c r="K46" s="34"/>
    </row>
    <row r="47" spans="1:11" s="82" customFormat="1" ht="63.75" x14ac:dyDescent="0.2">
      <c r="A47" s="27" t="s">
        <v>493</v>
      </c>
      <c r="B47" s="28" t="s">
        <v>0</v>
      </c>
      <c r="C47" s="101">
        <v>20</v>
      </c>
      <c r="D47" s="32"/>
      <c r="E47" s="33"/>
      <c r="F47" s="102">
        <f t="shared" si="3"/>
        <v>0</v>
      </c>
      <c r="G47" s="102">
        <f t="shared" si="4"/>
        <v>0</v>
      </c>
      <c r="H47" s="102">
        <f t="shared" si="5"/>
        <v>0</v>
      </c>
      <c r="I47" s="5"/>
      <c r="J47" s="159"/>
      <c r="K47" s="34"/>
    </row>
    <row r="48" spans="1:11" s="82" customFormat="1" ht="51" x14ac:dyDescent="0.2">
      <c r="A48" s="87" t="s">
        <v>213</v>
      </c>
      <c r="B48" s="28" t="s">
        <v>0</v>
      </c>
      <c r="C48" s="101">
        <v>20</v>
      </c>
      <c r="D48" s="5"/>
      <c r="E48" s="18"/>
      <c r="F48" s="102">
        <f t="shared" si="3"/>
        <v>0</v>
      </c>
      <c r="G48" s="102">
        <f t="shared" si="4"/>
        <v>0</v>
      </c>
      <c r="H48" s="102">
        <f t="shared" si="5"/>
        <v>0</v>
      </c>
      <c r="I48" s="5"/>
      <c r="J48" s="164"/>
      <c r="K48" s="4"/>
    </row>
    <row r="49" spans="1:11" s="9" customFormat="1" ht="38.25" x14ac:dyDescent="0.2">
      <c r="A49" s="110" t="s">
        <v>335</v>
      </c>
      <c r="B49" s="28" t="s">
        <v>0</v>
      </c>
      <c r="C49" s="101">
        <v>10</v>
      </c>
      <c r="D49" s="5"/>
      <c r="E49" s="18"/>
      <c r="F49" s="102">
        <f t="shared" si="3"/>
        <v>0</v>
      </c>
      <c r="G49" s="102">
        <f t="shared" si="4"/>
        <v>0</v>
      </c>
      <c r="H49" s="102">
        <f t="shared" si="5"/>
        <v>0</v>
      </c>
      <c r="I49" s="5"/>
      <c r="J49" s="164"/>
      <c r="K49" s="4"/>
    </row>
    <row r="50" spans="1:11" s="9" customFormat="1" ht="25.5" x14ac:dyDescent="0.2">
      <c r="A50" s="110" t="s">
        <v>336</v>
      </c>
      <c r="B50" s="28" t="s">
        <v>0</v>
      </c>
      <c r="C50" s="101">
        <v>20</v>
      </c>
      <c r="D50" s="5"/>
      <c r="E50" s="18"/>
      <c r="F50" s="102">
        <f t="shared" si="3"/>
        <v>0</v>
      </c>
      <c r="G50" s="102">
        <f t="shared" si="4"/>
        <v>0</v>
      </c>
      <c r="H50" s="102">
        <f t="shared" si="5"/>
        <v>0</v>
      </c>
      <c r="I50" s="5"/>
      <c r="J50" s="164"/>
      <c r="K50" s="4"/>
    </row>
    <row r="51" spans="1:11" s="9" customFormat="1" x14ac:dyDescent="0.2">
      <c r="A51" s="110" t="s">
        <v>337</v>
      </c>
      <c r="B51" s="28" t="s">
        <v>0</v>
      </c>
      <c r="C51" s="101">
        <v>20</v>
      </c>
      <c r="D51" s="5"/>
      <c r="E51" s="18"/>
      <c r="F51" s="102">
        <f t="shared" si="3"/>
        <v>0</v>
      </c>
      <c r="G51" s="102">
        <f t="shared" si="4"/>
        <v>0</v>
      </c>
      <c r="H51" s="102">
        <f t="shared" si="5"/>
        <v>0</v>
      </c>
      <c r="I51" s="5"/>
      <c r="J51" s="164"/>
      <c r="K51" s="4"/>
    </row>
    <row r="52" spans="1:11" s="9" customFormat="1" ht="25.5" x14ac:dyDescent="0.2">
      <c r="A52" s="87" t="s">
        <v>30</v>
      </c>
      <c r="B52" s="28" t="s">
        <v>29</v>
      </c>
      <c r="C52" s="101">
        <v>20</v>
      </c>
      <c r="D52" s="5"/>
      <c r="E52" s="18"/>
      <c r="F52" s="102">
        <f t="shared" si="3"/>
        <v>0</v>
      </c>
      <c r="G52" s="102">
        <f t="shared" si="4"/>
        <v>0</v>
      </c>
      <c r="H52" s="102">
        <f t="shared" si="5"/>
        <v>0</v>
      </c>
      <c r="I52" s="5"/>
      <c r="J52" s="164"/>
      <c r="K52" s="4"/>
    </row>
    <row r="53" spans="1:11" s="9" customFormat="1" ht="25.5" x14ac:dyDescent="0.2">
      <c r="A53" s="120" t="s">
        <v>27</v>
      </c>
      <c r="B53" s="51" t="s">
        <v>0</v>
      </c>
      <c r="C53" s="121">
        <v>1400</v>
      </c>
      <c r="D53" s="32"/>
      <c r="E53" s="33"/>
      <c r="F53" s="102">
        <f t="shared" si="3"/>
        <v>0</v>
      </c>
      <c r="G53" s="102">
        <f t="shared" si="4"/>
        <v>0</v>
      </c>
      <c r="H53" s="102">
        <f t="shared" si="5"/>
        <v>0</v>
      </c>
      <c r="I53" s="5"/>
      <c r="J53" s="159"/>
      <c r="K53" s="34"/>
    </row>
    <row r="54" spans="1:11" s="9" customFormat="1" ht="25.5" x14ac:dyDescent="0.2">
      <c r="A54" s="120" t="s">
        <v>26</v>
      </c>
      <c r="B54" s="51" t="s">
        <v>0</v>
      </c>
      <c r="C54" s="121">
        <v>1600</v>
      </c>
      <c r="D54" s="32"/>
      <c r="E54" s="33"/>
      <c r="F54" s="102">
        <f t="shared" si="3"/>
        <v>0</v>
      </c>
      <c r="G54" s="102">
        <f t="shared" si="4"/>
        <v>0</v>
      </c>
      <c r="H54" s="102">
        <f t="shared" si="5"/>
        <v>0</v>
      </c>
      <c r="I54" s="5"/>
      <c r="J54" s="159"/>
      <c r="K54" s="34"/>
    </row>
    <row r="55" spans="1:11" s="9" customFormat="1" ht="25.5" x14ac:dyDescent="0.2">
      <c r="A55" s="120" t="s">
        <v>25</v>
      </c>
      <c r="B55" s="51" t="s">
        <v>0</v>
      </c>
      <c r="C55" s="121">
        <v>1500</v>
      </c>
      <c r="D55" s="32"/>
      <c r="E55" s="33"/>
      <c r="F55" s="102">
        <f t="shared" ref="F55:F67" si="9">D55*E55+D55</f>
        <v>0</v>
      </c>
      <c r="G55" s="102">
        <f t="shared" ref="G55:G67" si="10">D55*C55</f>
        <v>0</v>
      </c>
      <c r="H55" s="102">
        <f t="shared" ref="H55:H67" si="11">F55*C55</f>
        <v>0</v>
      </c>
      <c r="I55" s="5"/>
      <c r="J55" s="159"/>
      <c r="K55" s="34"/>
    </row>
    <row r="56" spans="1:11" s="9" customFormat="1" ht="25.5" x14ac:dyDescent="0.2">
      <c r="A56" s="120" t="s">
        <v>24</v>
      </c>
      <c r="B56" s="51" t="s">
        <v>0</v>
      </c>
      <c r="C56" s="121">
        <v>1300</v>
      </c>
      <c r="D56" s="32"/>
      <c r="E56" s="33"/>
      <c r="F56" s="102">
        <f t="shared" si="9"/>
        <v>0</v>
      </c>
      <c r="G56" s="102">
        <f t="shared" si="10"/>
        <v>0</v>
      </c>
      <c r="H56" s="102">
        <f t="shared" si="11"/>
        <v>0</v>
      </c>
      <c r="I56" s="5"/>
      <c r="J56" s="159"/>
      <c r="K56" s="34"/>
    </row>
    <row r="57" spans="1:11" s="9" customFormat="1" ht="38.25" x14ac:dyDescent="0.2">
      <c r="A57" s="87" t="s">
        <v>28</v>
      </c>
      <c r="B57" s="28" t="s">
        <v>0</v>
      </c>
      <c r="C57" s="101">
        <f>65*2</f>
        <v>130</v>
      </c>
      <c r="D57" s="5"/>
      <c r="E57" s="18"/>
      <c r="F57" s="102">
        <f t="shared" si="9"/>
        <v>0</v>
      </c>
      <c r="G57" s="102">
        <f t="shared" si="10"/>
        <v>0</v>
      </c>
      <c r="H57" s="102">
        <f t="shared" si="11"/>
        <v>0</v>
      </c>
      <c r="I57" s="5"/>
      <c r="J57" s="164"/>
      <c r="K57" s="4"/>
    </row>
    <row r="58" spans="1:11" s="9" customFormat="1" ht="25.5" x14ac:dyDescent="0.2">
      <c r="A58" s="120" t="s">
        <v>490</v>
      </c>
      <c r="B58" s="51" t="s">
        <v>0</v>
      </c>
      <c r="C58" s="121">
        <v>10</v>
      </c>
      <c r="D58" s="32"/>
      <c r="E58" s="33"/>
      <c r="F58" s="102">
        <f t="shared" si="9"/>
        <v>0</v>
      </c>
      <c r="G58" s="102">
        <f t="shared" si="10"/>
        <v>0</v>
      </c>
      <c r="H58" s="102">
        <f t="shared" si="11"/>
        <v>0</v>
      </c>
      <c r="I58" s="5"/>
      <c r="J58" s="159"/>
      <c r="K58" s="34"/>
    </row>
    <row r="59" spans="1:11" s="9" customFormat="1" ht="63.75" x14ac:dyDescent="0.2">
      <c r="A59" s="87" t="s">
        <v>290</v>
      </c>
      <c r="B59" s="28" t="s">
        <v>23</v>
      </c>
      <c r="C59" s="101">
        <v>30</v>
      </c>
      <c r="D59" s="5"/>
      <c r="E59" s="18"/>
      <c r="F59" s="102">
        <f t="shared" si="9"/>
        <v>0</v>
      </c>
      <c r="G59" s="102">
        <f t="shared" si="10"/>
        <v>0</v>
      </c>
      <c r="H59" s="102">
        <f t="shared" si="11"/>
        <v>0</v>
      </c>
      <c r="I59" s="5"/>
      <c r="J59" s="164"/>
      <c r="K59" s="4"/>
    </row>
    <row r="60" spans="1:11" s="9" customFormat="1" ht="76.5" x14ac:dyDescent="0.2">
      <c r="A60" s="110" t="s">
        <v>536</v>
      </c>
      <c r="B60" s="100" t="s">
        <v>0</v>
      </c>
      <c r="C60" s="101">
        <v>20</v>
      </c>
      <c r="D60" s="5"/>
      <c r="E60" s="18"/>
      <c r="F60" s="102">
        <f t="shared" si="9"/>
        <v>0</v>
      </c>
      <c r="G60" s="102">
        <f t="shared" si="10"/>
        <v>0</v>
      </c>
      <c r="H60" s="102">
        <f t="shared" si="11"/>
        <v>0</v>
      </c>
      <c r="I60" s="5"/>
      <c r="J60" s="164"/>
      <c r="K60" s="4"/>
    </row>
    <row r="61" spans="1:11" s="9" customFormat="1" ht="25.5" x14ac:dyDescent="0.2">
      <c r="A61" s="87" t="s">
        <v>338</v>
      </c>
      <c r="B61" s="28" t="s">
        <v>0</v>
      </c>
      <c r="C61" s="101">
        <v>10</v>
      </c>
      <c r="D61" s="5"/>
      <c r="E61" s="18"/>
      <c r="F61" s="102">
        <f t="shared" si="9"/>
        <v>0</v>
      </c>
      <c r="G61" s="102">
        <f t="shared" si="10"/>
        <v>0</v>
      </c>
      <c r="H61" s="102">
        <f t="shared" si="11"/>
        <v>0</v>
      </c>
      <c r="I61" s="5"/>
      <c r="J61" s="164"/>
      <c r="K61" s="4"/>
    </row>
    <row r="62" spans="1:11" s="9" customFormat="1" ht="25.5" x14ac:dyDescent="0.2">
      <c r="A62" s="87" t="s">
        <v>167</v>
      </c>
      <c r="B62" s="28" t="s">
        <v>0</v>
      </c>
      <c r="C62" s="101">
        <v>20</v>
      </c>
      <c r="D62" s="5"/>
      <c r="E62" s="18"/>
      <c r="F62" s="102">
        <f t="shared" si="9"/>
        <v>0</v>
      </c>
      <c r="G62" s="102">
        <f t="shared" si="10"/>
        <v>0</v>
      </c>
      <c r="H62" s="102">
        <f t="shared" si="11"/>
        <v>0</v>
      </c>
      <c r="I62" s="5"/>
      <c r="J62" s="164"/>
      <c r="K62" s="4"/>
    </row>
    <row r="63" spans="1:11" s="9" customFormat="1" ht="51" x14ac:dyDescent="0.2">
      <c r="A63" s="110" t="s">
        <v>537</v>
      </c>
      <c r="B63" s="28" t="s">
        <v>0</v>
      </c>
      <c r="C63" s="101">
        <v>600</v>
      </c>
      <c r="D63" s="5"/>
      <c r="E63" s="18"/>
      <c r="F63" s="102">
        <f t="shared" si="9"/>
        <v>0</v>
      </c>
      <c r="G63" s="102">
        <f t="shared" si="10"/>
        <v>0</v>
      </c>
      <c r="H63" s="102">
        <f t="shared" si="11"/>
        <v>0</v>
      </c>
      <c r="I63" s="5"/>
      <c r="J63" s="164"/>
      <c r="K63" s="4"/>
    </row>
    <row r="64" spans="1:11" s="9" customFormat="1" ht="114.75" x14ac:dyDescent="0.2">
      <c r="A64" s="110" t="s">
        <v>538</v>
      </c>
      <c r="B64" s="28" t="s">
        <v>0</v>
      </c>
      <c r="C64" s="101">
        <v>200</v>
      </c>
      <c r="D64" s="5"/>
      <c r="E64" s="18"/>
      <c r="F64" s="102">
        <f t="shared" si="9"/>
        <v>0</v>
      </c>
      <c r="G64" s="102">
        <f t="shared" si="10"/>
        <v>0</v>
      </c>
      <c r="H64" s="102">
        <f t="shared" si="11"/>
        <v>0</v>
      </c>
      <c r="I64" s="5"/>
      <c r="J64" s="164"/>
      <c r="K64" s="4"/>
    </row>
    <row r="65" spans="1:11" s="9" customFormat="1" ht="63.75" x14ac:dyDescent="0.2">
      <c r="A65" s="87" t="s">
        <v>333</v>
      </c>
      <c r="B65" s="28" t="s">
        <v>29</v>
      </c>
      <c r="C65" s="101">
        <v>30</v>
      </c>
      <c r="D65" s="5"/>
      <c r="E65" s="18"/>
      <c r="F65" s="102">
        <f t="shared" si="9"/>
        <v>0</v>
      </c>
      <c r="G65" s="102">
        <f t="shared" si="10"/>
        <v>0</v>
      </c>
      <c r="H65" s="102">
        <f t="shared" si="11"/>
        <v>0</v>
      </c>
      <c r="I65" s="5"/>
      <c r="J65" s="164"/>
      <c r="K65" s="4"/>
    </row>
    <row r="66" spans="1:11" s="9" customFormat="1" ht="25.5" x14ac:dyDescent="0.2">
      <c r="A66" s="87" t="s">
        <v>209</v>
      </c>
      <c r="B66" s="28" t="s">
        <v>0</v>
      </c>
      <c r="C66" s="101">
        <v>1</v>
      </c>
      <c r="D66" s="5"/>
      <c r="E66" s="18"/>
      <c r="F66" s="102">
        <f t="shared" si="9"/>
        <v>0</v>
      </c>
      <c r="G66" s="102">
        <f t="shared" si="10"/>
        <v>0</v>
      </c>
      <c r="H66" s="102">
        <f t="shared" si="11"/>
        <v>0</v>
      </c>
      <c r="I66" s="5"/>
      <c r="J66" s="164"/>
      <c r="K66" s="4"/>
    </row>
    <row r="67" spans="1:11" s="9" customFormat="1" ht="54.75" customHeight="1" thickBot="1" x14ac:dyDescent="0.25">
      <c r="A67" s="120" t="s">
        <v>174</v>
      </c>
      <c r="B67" s="51" t="s">
        <v>0</v>
      </c>
      <c r="C67" s="121">
        <v>430</v>
      </c>
      <c r="D67" s="32"/>
      <c r="E67" s="33"/>
      <c r="F67" s="102">
        <f t="shared" si="9"/>
        <v>0</v>
      </c>
      <c r="G67" s="102">
        <f t="shared" si="10"/>
        <v>0</v>
      </c>
      <c r="H67" s="102">
        <f t="shared" si="11"/>
        <v>0</v>
      </c>
      <c r="I67" s="5"/>
      <c r="J67" s="159"/>
      <c r="K67" s="34"/>
    </row>
    <row r="68" spans="1:11" ht="13.5" thickBot="1" x14ac:dyDescent="0.25">
      <c r="G68" s="48">
        <f>SUM(G2:G67)</f>
        <v>0</v>
      </c>
      <c r="H68" s="49">
        <f>SUM(H2:H67)</f>
        <v>0</v>
      </c>
      <c r="I68" s="157"/>
      <c r="J68" s="166"/>
    </row>
    <row r="70" spans="1:11" x14ac:dyDescent="0.2">
      <c r="A70" s="25" t="s">
        <v>344</v>
      </c>
    </row>
    <row r="71" spans="1:11" x14ac:dyDescent="0.2">
      <c r="A71" s="25" t="s">
        <v>349</v>
      </c>
    </row>
    <row r="72" spans="1:11" x14ac:dyDescent="0.2">
      <c r="A72" s="25" t="s">
        <v>350</v>
      </c>
    </row>
    <row r="73" spans="1:11" ht="25.5" x14ac:dyDescent="0.2">
      <c r="A73" s="144" t="s">
        <v>378</v>
      </c>
    </row>
  </sheetData>
  <sheetProtection algorithmName="SHA-512" hashValue="qj8VMI1JGMlY435b0i/MC7rqx8vMhRVfyMsy99Z2GGmuNlsgEy3jAAvt+vo3a2//n+EItpvFBoCab6Kg9+Cnpw==" saltValue="pN3D1sVH/z161XZToaYMEw==" spinCount="100000" sheet="1" objects="1" scenarios="1"/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3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K52"/>
  <sheetViews>
    <sheetView zoomScaleNormal="100" workbookViewId="0">
      <selection activeCell="J26" sqref="J26"/>
    </sheetView>
  </sheetViews>
  <sheetFormatPr defaultRowHeight="12.75" x14ac:dyDescent="0.2"/>
  <cols>
    <col min="1" max="1" width="53.7109375" style="133" customWidth="1"/>
    <col min="2" max="2" width="7.7109375" style="126" customWidth="1"/>
    <col min="3" max="5" width="7.7109375" style="47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47" customWidth="1"/>
    <col min="11" max="11" width="20.7109375" style="47" customWidth="1"/>
    <col min="12" max="16384" width="9.140625" style="44"/>
  </cols>
  <sheetData>
    <row r="1" spans="1:11" ht="38.25" x14ac:dyDescent="0.2">
      <c r="A1" s="41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557</v>
      </c>
      <c r="J1" s="30" t="s">
        <v>560</v>
      </c>
      <c r="K1" s="43" t="s">
        <v>177</v>
      </c>
    </row>
    <row r="2" spans="1:11" ht="25.5" x14ac:dyDescent="0.2">
      <c r="A2" s="27" t="s">
        <v>156</v>
      </c>
      <c r="B2" s="28" t="s">
        <v>0</v>
      </c>
      <c r="C2" s="101">
        <v>20</v>
      </c>
      <c r="D2" s="5"/>
      <c r="E2" s="55"/>
      <c r="F2" s="102">
        <f t="shared" ref="F2:F45" si="0">D2*E2+D2</f>
        <v>0</v>
      </c>
      <c r="G2" s="102">
        <f t="shared" ref="G2:G45" si="1">D2*C2</f>
        <v>0</v>
      </c>
      <c r="H2" s="102">
        <f t="shared" ref="H2:H45" si="2">F2*C2</f>
        <v>0</v>
      </c>
      <c r="I2" s="5"/>
      <c r="J2" s="127"/>
      <c r="K2" s="4"/>
    </row>
    <row r="3" spans="1:11" ht="63.75" x14ac:dyDescent="0.2">
      <c r="A3" s="27" t="s">
        <v>178</v>
      </c>
      <c r="B3" s="28" t="s">
        <v>0</v>
      </c>
      <c r="C3" s="101">
        <v>420</v>
      </c>
      <c r="D3" s="5"/>
      <c r="E3" s="55"/>
      <c r="F3" s="102">
        <f t="shared" si="0"/>
        <v>0</v>
      </c>
      <c r="G3" s="102">
        <f t="shared" si="1"/>
        <v>0</v>
      </c>
      <c r="H3" s="102">
        <f t="shared" si="2"/>
        <v>0</v>
      </c>
      <c r="I3" s="5"/>
      <c r="J3" s="127"/>
      <c r="K3" s="4"/>
    </row>
    <row r="4" spans="1:11" ht="38.25" x14ac:dyDescent="0.2">
      <c r="A4" s="27" t="s">
        <v>232</v>
      </c>
      <c r="B4" s="28" t="s">
        <v>23</v>
      </c>
      <c r="C4" s="101">
        <f>85*2</f>
        <v>170</v>
      </c>
      <c r="D4" s="5"/>
      <c r="E4" s="55"/>
      <c r="F4" s="102">
        <f t="shared" si="0"/>
        <v>0</v>
      </c>
      <c r="G4" s="102">
        <f t="shared" si="1"/>
        <v>0</v>
      </c>
      <c r="H4" s="102">
        <f t="shared" si="2"/>
        <v>0</v>
      </c>
      <c r="I4" s="5"/>
      <c r="J4" s="127"/>
      <c r="K4" s="4"/>
    </row>
    <row r="5" spans="1:11" ht="38.25" x14ac:dyDescent="0.2">
      <c r="A5" s="27" t="s">
        <v>163</v>
      </c>
      <c r="B5" s="28" t="s">
        <v>23</v>
      </c>
      <c r="C5" s="101">
        <f>140*2</f>
        <v>280</v>
      </c>
      <c r="D5" s="5"/>
      <c r="E5" s="55"/>
      <c r="F5" s="102">
        <f t="shared" si="0"/>
        <v>0</v>
      </c>
      <c r="G5" s="102">
        <f t="shared" si="1"/>
        <v>0</v>
      </c>
      <c r="H5" s="102">
        <f t="shared" si="2"/>
        <v>0</v>
      </c>
      <c r="I5" s="5"/>
      <c r="J5" s="127"/>
      <c r="K5" s="4"/>
    </row>
    <row r="6" spans="1:11" ht="38.25" x14ac:dyDescent="0.2">
      <c r="A6" s="27" t="s">
        <v>159</v>
      </c>
      <c r="B6" s="28" t="s">
        <v>23</v>
      </c>
      <c r="C6" s="101">
        <f>180*2</f>
        <v>360</v>
      </c>
      <c r="D6" s="5"/>
      <c r="E6" s="55"/>
      <c r="F6" s="102">
        <f t="shared" si="0"/>
        <v>0</v>
      </c>
      <c r="G6" s="102">
        <f t="shared" si="1"/>
        <v>0</v>
      </c>
      <c r="H6" s="102">
        <f t="shared" si="2"/>
        <v>0</v>
      </c>
      <c r="I6" s="5"/>
      <c r="J6" s="127"/>
      <c r="K6" s="4"/>
    </row>
    <row r="7" spans="1:11" ht="38.25" x14ac:dyDescent="0.2">
      <c r="A7" s="27" t="s">
        <v>164</v>
      </c>
      <c r="B7" s="28" t="s">
        <v>23</v>
      </c>
      <c r="C7" s="101">
        <f>240*2</f>
        <v>480</v>
      </c>
      <c r="D7" s="5"/>
      <c r="E7" s="55"/>
      <c r="F7" s="102">
        <f t="shared" si="0"/>
        <v>0</v>
      </c>
      <c r="G7" s="102">
        <f t="shared" si="1"/>
        <v>0</v>
      </c>
      <c r="H7" s="102">
        <f t="shared" si="2"/>
        <v>0</v>
      </c>
      <c r="I7" s="5"/>
      <c r="J7" s="127"/>
      <c r="K7" s="4"/>
    </row>
    <row r="8" spans="1:11" ht="38.25" x14ac:dyDescent="0.2">
      <c r="A8" s="27" t="s">
        <v>162</v>
      </c>
      <c r="B8" s="28" t="s">
        <v>0</v>
      </c>
      <c r="C8" s="101">
        <v>240</v>
      </c>
      <c r="D8" s="5"/>
      <c r="E8" s="55"/>
      <c r="F8" s="102">
        <f t="shared" si="0"/>
        <v>0</v>
      </c>
      <c r="G8" s="102">
        <f t="shared" si="1"/>
        <v>0</v>
      </c>
      <c r="H8" s="102">
        <f t="shared" si="2"/>
        <v>0</v>
      </c>
      <c r="I8" s="5"/>
      <c r="J8" s="127"/>
      <c r="K8" s="4"/>
    </row>
    <row r="9" spans="1:11" ht="25.5" x14ac:dyDescent="0.2">
      <c r="A9" s="27" t="s">
        <v>385</v>
      </c>
      <c r="B9" s="28" t="s">
        <v>0</v>
      </c>
      <c r="C9" s="101">
        <v>240</v>
      </c>
      <c r="D9" s="5"/>
      <c r="E9" s="55"/>
      <c r="F9" s="102">
        <f t="shared" si="0"/>
        <v>0</v>
      </c>
      <c r="G9" s="102">
        <f t="shared" si="1"/>
        <v>0</v>
      </c>
      <c r="H9" s="102">
        <f t="shared" si="2"/>
        <v>0</v>
      </c>
      <c r="I9" s="5"/>
      <c r="J9" s="127"/>
      <c r="K9" s="4"/>
    </row>
    <row r="10" spans="1:11" ht="25.5" x14ac:dyDescent="0.2">
      <c r="A10" s="27" t="s">
        <v>384</v>
      </c>
      <c r="B10" s="28" t="s">
        <v>0</v>
      </c>
      <c r="C10" s="101">
        <f>180*2</f>
        <v>360</v>
      </c>
      <c r="D10" s="5"/>
      <c r="E10" s="55"/>
      <c r="F10" s="102">
        <f t="shared" si="0"/>
        <v>0</v>
      </c>
      <c r="G10" s="102">
        <f t="shared" si="1"/>
        <v>0</v>
      </c>
      <c r="H10" s="102">
        <f t="shared" si="2"/>
        <v>0</v>
      </c>
      <c r="I10" s="5"/>
      <c r="J10" s="127"/>
      <c r="K10" s="4"/>
    </row>
    <row r="11" spans="1:11" x14ac:dyDescent="0.2">
      <c r="A11" s="131" t="s">
        <v>386</v>
      </c>
      <c r="B11" s="93" t="s">
        <v>0</v>
      </c>
      <c r="C11" s="132">
        <v>2900</v>
      </c>
      <c r="D11" s="35"/>
      <c r="E11" s="56"/>
      <c r="F11" s="102">
        <f t="shared" si="0"/>
        <v>0</v>
      </c>
      <c r="G11" s="102">
        <f t="shared" si="1"/>
        <v>0</v>
      </c>
      <c r="H11" s="102">
        <f t="shared" si="2"/>
        <v>0</v>
      </c>
      <c r="I11" s="5"/>
      <c r="J11" s="128"/>
      <c r="K11" s="35"/>
    </row>
    <row r="12" spans="1:11" x14ac:dyDescent="0.2">
      <c r="A12" s="50" t="s">
        <v>382</v>
      </c>
      <c r="B12" s="51" t="s">
        <v>0</v>
      </c>
      <c r="C12" s="121">
        <v>200</v>
      </c>
      <c r="D12" s="32"/>
      <c r="E12" s="57"/>
      <c r="F12" s="102">
        <f t="shared" si="0"/>
        <v>0</v>
      </c>
      <c r="G12" s="102">
        <f t="shared" si="1"/>
        <v>0</v>
      </c>
      <c r="H12" s="102">
        <f t="shared" si="2"/>
        <v>0</v>
      </c>
      <c r="I12" s="5"/>
      <c r="J12" s="129"/>
      <c r="K12" s="31"/>
    </row>
    <row r="13" spans="1:11" x14ac:dyDescent="0.2">
      <c r="A13" s="50" t="s">
        <v>387</v>
      </c>
      <c r="B13" s="51" t="s">
        <v>0</v>
      </c>
      <c r="C13" s="52">
        <v>160</v>
      </c>
      <c r="D13" s="53"/>
      <c r="E13" s="58"/>
      <c r="F13" s="102">
        <f t="shared" si="0"/>
        <v>0</v>
      </c>
      <c r="G13" s="102">
        <f t="shared" si="1"/>
        <v>0</v>
      </c>
      <c r="H13" s="102">
        <f t="shared" si="2"/>
        <v>0</v>
      </c>
      <c r="I13" s="5"/>
      <c r="J13" s="130"/>
      <c r="K13" s="54"/>
    </row>
    <row r="14" spans="1:11" ht="76.5" x14ac:dyDescent="0.2">
      <c r="A14" s="27" t="s">
        <v>166</v>
      </c>
      <c r="B14" s="28" t="s">
        <v>0</v>
      </c>
      <c r="C14" s="101">
        <v>100</v>
      </c>
      <c r="D14" s="5"/>
      <c r="E14" s="55"/>
      <c r="F14" s="102">
        <f t="shared" si="0"/>
        <v>0</v>
      </c>
      <c r="G14" s="102">
        <f t="shared" si="1"/>
        <v>0</v>
      </c>
      <c r="H14" s="102">
        <f t="shared" si="2"/>
        <v>0</v>
      </c>
      <c r="I14" s="5"/>
      <c r="J14" s="127"/>
      <c r="K14" s="4"/>
    </row>
    <row r="15" spans="1:11" ht="51" x14ac:dyDescent="0.2">
      <c r="A15" s="27" t="s">
        <v>136</v>
      </c>
      <c r="B15" s="28" t="s">
        <v>0</v>
      </c>
      <c r="C15" s="101">
        <v>1000</v>
      </c>
      <c r="D15" s="5"/>
      <c r="E15" s="55"/>
      <c r="F15" s="102">
        <f t="shared" si="0"/>
        <v>0</v>
      </c>
      <c r="G15" s="102">
        <f t="shared" si="1"/>
        <v>0</v>
      </c>
      <c r="H15" s="102">
        <f t="shared" si="2"/>
        <v>0</v>
      </c>
      <c r="I15" s="5"/>
      <c r="J15" s="127"/>
      <c r="K15" s="4"/>
    </row>
    <row r="16" spans="1:11" ht="76.5" x14ac:dyDescent="0.2">
      <c r="A16" s="27" t="s">
        <v>165</v>
      </c>
      <c r="B16" s="28" t="s">
        <v>0</v>
      </c>
      <c r="C16" s="101">
        <v>200</v>
      </c>
      <c r="D16" s="5"/>
      <c r="E16" s="55"/>
      <c r="F16" s="102">
        <f t="shared" si="0"/>
        <v>0</v>
      </c>
      <c r="G16" s="102">
        <f t="shared" si="1"/>
        <v>0</v>
      </c>
      <c r="H16" s="102">
        <f t="shared" si="2"/>
        <v>0</v>
      </c>
      <c r="I16" s="5"/>
      <c r="J16" s="127"/>
      <c r="K16" s="4"/>
    </row>
    <row r="17" spans="1:11" ht="25.5" x14ac:dyDescent="0.2">
      <c r="A17" s="27" t="s">
        <v>135</v>
      </c>
      <c r="B17" s="28" t="s">
        <v>0</v>
      </c>
      <c r="C17" s="101">
        <v>6000</v>
      </c>
      <c r="D17" s="5"/>
      <c r="E17" s="55"/>
      <c r="F17" s="102">
        <f t="shared" si="0"/>
        <v>0</v>
      </c>
      <c r="G17" s="102">
        <f t="shared" si="1"/>
        <v>0</v>
      </c>
      <c r="H17" s="102">
        <f t="shared" si="2"/>
        <v>0</v>
      </c>
      <c r="I17" s="5"/>
      <c r="J17" s="127"/>
      <c r="K17" s="4"/>
    </row>
    <row r="18" spans="1:11" ht="51" x14ac:dyDescent="0.2">
      <c r="A18" s="27" t="s">
        <v>331</v>
      </c>
      <c r="B18" s="28" t="s">
        <v>0</v>
      </c>
      <c r="C18" s="101">
        <v>30</v>
      </c>
      <c r="D18" s="5"/>
      <c r="E18" s="55"/>
      <c r="F18" s="102">
        <f t="shared" si="0"/>
        <v>0</v>
      </c>
      <c r="G18" s="102">
        <f t="shared" si="1"/>
        <v>0</v>
      </c>
      <c r="H18" s="102">
        <f t="shared" si="2"/>
        <v>0</v>
      </c>
      <c r="I18" s="5"/>
      <c r="J18" s="127"/>
      <c r="K18" s="4"/>
    </row>
    <row r="19" spans="1:11" ht="38.25" x14ac:dyDescent="0.2">
      <c r="A19" s="87" t="s">
        <v>292</v>
      </c>
      <c r="B19" s="28" t="s">
        <v>23</v>
      </c>
      <c r="C19" s="101">
        <v>900</v>
      </c>
      <c r="D19" s="5"/>
      <c r="E19" s="55"/>
      <c r="F19" s="102">
        <f t="shared" si="0"/>
        <v>0</v>
      </c>
      <c r="G19" s="102">
        <f t="shared" si="1"/>
        <v>0</v>
      </c>
      <c r="H19" s="102">
        <f t="shared" si="2"/>
        <v>0</v>
      </c>
      <c r="I19" s="5"/>
      <c r="J19" s="127"/>
      <c r="K19" s="4"/>
    </row>
    <row r="20" spans="1:11" ht="25.5" x14ac:dyDescent="0.2">
      <c r="A20" s="27" t="s">
        <v>161</v>
      </c>
      <c r="B20" s="28" t="s">
        <v>0</v>
      </c>
      <c r="C20" s="101">
        <v>20</v>
      </c>
      <c r="D20" s="5"/>
      <c r="E20" s="55"/>
      <c r="F20" s="102">
        <f t="shared" si="0"/>
        <v>0</v>
      </c>
      <c r="G20" s="102">
        <f t="shared" si="1"/>
        <v>0</v>
      </c>
      <c r="H20" s="102">
        <f t="shared" si="2"/>
        <v>0</v>
      </c>
      <c r="I20" s="5"/>
      <c r="J20" s="127"/>
      <c r="K20" s="4"/>
    </row>
    <row r="21" spans="1:11" ht="25.5" x14ac:dyDescent="0.2">
      <c r="A21" s="87" t="s">
        <v>293</v>
      </c>
      <c r="B21" s="28" t="s">
        <v>23</v>
      </c>
      <c r="C21" s="101">
        <v>10</v>
      </c>
      <c r="D21" s="5"/>
      <c r="E21" s="59"/>
      <c r="F21" s="102">
        <f t="shared" si="0"/>
        <v>0</v>
      </c>
      <c r="G21" s="102">
        <f t="shared" si="1"/>
        <v>0</v>
      </c>
      <c r="H21" s="102">
        <f t="shared" si="2"/>
        <v>0</v>
      </c>
      <c r="I21" s="5"/>
      <c r="J21" s="127"/>
      <c r="K21" s="4"/>
    </row>
    <row r="22" spans="1:11" x14ac:dyDescent="0.2">
      <c r="A22" s="27" t="s">
        <v>383</v>
      </c>
      <c r="B22" s="28" t="s">
        <v>0</v>
      </c>
      <c r="C22" s="101">
        <v>50</v>
      </c>
      <c r="D22" s="5"/>
      <c r="E22" s="55"/>
      <c r="F22" s="102">
        <f t="shared" si="0"/>
        <v>0</v>
      </c>
      <c r="G22" s="102">
        <f t="shared" si="1"/>
        <v>0</v>
      </c>
      <c r="H22" s="102">
        <f t="shared" si="2"/>
        <v>0</v>
      </c>
      <c r="I22" s="5"/>
      <c r="J22" s="127"/>
      <c r="K22" s="4"/>
    </row>
    <row r="23" spans="1:11" s="123" customFormat="1" ht="165.75" x14ac:dyDescent="0.2">
      <c r="A23" s="27" t="s">
        <v>388</v>
      </c>
      <c r="B23" s="28" t="s">
        <v>23</v>
      </c>
      <c r="C23" s="101">
        <v>160</v>
      </c>
      <c r="D23" s="5"/>
      <c r="E23" s="55"/>
      <c r="F23" s="102">
        <f t="shared" si="0"/>
        <v>0</v>
      </c>
      <c r="G23" s="102">
        <f t="shared" si="1"/>
        <v>0</v>
      </c>
      <c r="H23" s="102">
        <f t="shared" si="2"/>
        <v>0</v>
      </c>
      <c r="I23" s="5"/>
      <c r="J23" s="127"/>
      <c r="K23" s="4"/>
    </row>
    <row r="24" spans="1:11" s="123" customFormat="1" ht="51" x14ac:dyDescent="0.2">
      <c r="A24" s="27" t="s">
        <v>329</v>
      </c>
      <c r="B24" s="28" t="s">
        <v>0</v>
      </c>
      <c r="C24" s="101">
        <v>80</v>
      </c>
      <c r="D24" s="5"/>
      <c r="E24" s="55"/>
      <c r="F24" s="102">
        <f t="shared" si="0"/>
        <v>0</v>
      </c>
      <c r="G24" s="102">
        <f t="shared" si="1"/>
        <v>0</v>
      </c>
      <c r="H24" s="102">
        <f t="shared" si="2"/>
        <v>0</v>
      </c>
      <c r="I24" s="5"/>
      <c r="J24" s="127"/>
      <c r="K24" s="4"/>
    </row>
    <row r="25" spans="1:11" s="123" customFormat="1" ht="25.5" x14ac:dyDescent="0.2">
      <c r="A25" s="27" t="s">
        <v>189</v>
      </c>
      <c r="B25" s="28" t="s">
        <v>0</v>
      </c>
      <c r="C25" s="101">
        <v>30</v>
      </c>
      <c r="D25" s="5"/>
      <c r="E25" s="55"/>
      <c r="F25" s="102">
        <f t="shared" si="0"/>
        <v>0</v>
      </c>
      <c r="G25" s="102">
        <f t="shared" si="1"/>
        <v>0</v>
      </c>
      <c r="H25" s="102">
        <f t="shared" si="2"/>
        <v>0</v>
      </c>
      <c r="I25" s="5"/>
      <c r="J25" s="127"/>
      <c r="K25" s="4"/>
    </row>
    <row r="26" spans="1:11" s="123" customFormat="1" ht="153" x14ac:dyDescent="0.2">
      <c r="A26" s="27" t="s">
        <v>274</v>
      </c>
      <c r="B26" s="28" t="s">
        <v>0</v>
      </c>
      <c r="C26" s="101">
        <v>50</v>
      </c>
      <c r="D26" s="5"/>
      <c r="E26" s="55"/>
      <c r="F26" s="102">
        <f t="shared" si="0"/>
        <v>0</v>
      </c>
      <c r="G26" s="102">
        <f t="shared" si="1"/>
        <v>0</v>
      </c>
      <c r="H26" s="102">
        <f t="shared" si="2"/>
        <v>0</v>
      </c>
      <c r="I26" s="5"/>
      <c r="J26" s="127"/>
      <c r="K26" s="4"/>
    </row>
    <row r="27" spans="1:11" s="123" customFormat="1" ht="38.25" x14ac:dyDescent="0.2">
      <c r="A27" s="50" t="s">
        <v>291</v>
      </c>
      <c r="B27" s="51" t="s">
        <v>0</v>
      </c>
      <c r="C27" s="121">
        <v>600</v>
      </c>
      <c r="D27" s="32"/>
      <c r="E27" s="57"/>
      <c r="F27" s="102">
        <f t="shared" si="0"/>
        <v>0</v>
      </c>
      <c r="G27" s="102">
        <f t="shared" si="1"/>
        <v>0</v>
      </c>
      <c r="H27" s="102">
        <f t="shared" si="2"/>
        <v>0</v>
      </c>
      <c r="I27" s="5"/>
      <c r="J27" s="129"/>
      <c r="K27" s="31"/>
    </row>
    <row r="28" spans="1:11" s="123" customFormat="1" ht="38.25" x14ac:dyDescent="0.2">
      <c r="A28" s="27" t="s">
        <v>330</v>
      </c>
      <c r="B28" s="28" t="s">
        <v>0</v>
      </c>
      <c r="C28" s="101">
        <v>20</v>
      </c>
      <c r="D28" s="5"/>
      <c r="E28" s="55"/>
      <c r="F28" s="102">
        <f t="shared" si="0"/>
        <v>0</v>
      </c>
      <c r="G28" s="102">
        <f t="shared" si="1"/>
        <v>0</v>
      </c>
      <c r="H28" s="102">
        <f t="shared" si="2"/>
        <v>0</v>
      </c>
      <c r="I28" s="5"/>
      <c r="J28" s="127"/>
      <c r="K28" s="4"/>
    </row>
    <row r="29" spans="1:11" ht="25.5" x14ac:dyDescent="0.2">
      <c r="A29" s="27" t="s">
        <v>160</v>
      </c>
      <c r="B29" s="28" t="s">
        <v>0</v>
      </c>
      <c r="C29" s="101">
        <v>60</v>
      </c>
      <c r="D29" s="5"/>
      <c r="E29" s="55"/>
      <c r="F29" s="102">
        <f t="shared" si="0"/>
        <v>0</v>
      </c>
      <c r="G29" s="102">
        <f t="shared" si="1"/>
        <v>0</v>
      </c>
      <c r="H29" s="102">
        <f t="shared" si="2"/>
        <v>0</v>
      </c>
      <c r="I29" s="5"/>
      <c r="J29" s="127"/>
      <c r="K29" s="4"/>
    </row>
    <row r="30" spans="1:11" s="123" customFormat="1" ht="51" x14ac:dyDescent="0.2">
      <c r="A30" s="27" t="s">
        <v>328</v>
      </c>
      <c r="B30" s="28" t="s">
        <v>0</v>
      </c>
      <c r="C30" s="101">
        <v>10</v>
      </c>
      <c r="D30" s="5"/>
      <c r="E30" s="55"/>
      <c r="F30" s="102">
        <f t="shared" si="0"/>
        <v>0</v>
      </c>
      <c r="G30" s="102">
        <f t="shared" si="1"/>
        <v>0</v>
      </c>
      <c r="H30" s="102">
        <f t="shared" si="2"/>
        <v>0</v>
      </c>
      <c r="I30" s="5"/>
      <c r="J30" s="127"/>
      <c r="K30" s="4"/>
    </row>
    <row r="31" spans="1:11" s="123" customFormat="1" ht="89.25" x14ac:dyDescent="0.2">
      <c r="A31" s="50" t="s">
        <v>381</v>
      </c>
      <c r="B31" s="51" t="s">
        <v>0</v>
      </c>
      <c r="C31" s="121">
        <v>50</v>
      </c>
      <c r="D31" s="32"/>
      <c r="E31" s="57"/>
      <c r="F31" s="102">
        <f t="shared" si="0"/>
        <v>0</v>
      </c>
      <c r="G31" s="102">
        <f t="shared" si="1"/>
        <v>0</v>
      </c>
      <c r="H31" s="102">
        <f t="shared" si="2"/>
        <v>0</v>
      </c>
      <c r="I31" s="5"/>
      <c r="J31" s="129"/>
      <c r="K31" s="34"/>
    </row>
    <row r="32" spans="1:11" s="9" customFormat="1" ht="127.5" x14ac:dyDescent="0.2">
      <c r="A32" s="27" t="s">
        <v>275</v>
      </c>
      <c r="B32" s="28" t="s">
        <v>23</v>
      </c>
      <c r="C32" s="101">
        <v>1200</v>
      </c>
      <c r="D32" s="5"/>
      <c r="E32" s="55"/>
      <c r="F32" s="102">
        <f t="shared" si="0"/>
        <v>0</v>
      </c>
      <c r="G32" s="102">
        <f t="shared" si="1"/>
        <v>0</v>
      </c>
      <c r="H32" s="102">
        <f t="shared" si="2"/>
        <v>0</v>
      </c>
      <c r="I32" s="5"/>
      <c r="J32" s="127"/>
      <c r="K32" s="4"/>
    </row>
    <row r="33" spans="1:11" s="82" customFormat="1" ht="38.25" x14ac:dyDescent="0.2">
      <c r="A33" s="27" t="s">
        <v>276</v>
      </c>
      <c r="B33" s="28" t="s">
        <v>23</v>
      </c>
      <c r="C33" s="101">
        <v>800</v>
      </c>
      <c r="D33" s="5"/>
      <c r="E33" s="55"/>
      <c r="F33" s="102">
        <f t="shared" si="0"/>
        <v>0</v>
      </c>
      <c r="G33" s="102">
        <f t="shared" si="1"/>
        <v>0</v>
      </c>
      <c r="H33" s="102">
        <f t="shared" si="2"/>
        <v>0</v>
      </c>
      <c r="I33" s="5"/>
      <c r="J33" s="127"/>
      <c r="K33" s="4"/>
    </row>
    <row r="34" spans="1:11" s="82" customFormat="1" ht="25.5" x14ac:dyDescent="0.2">
      <c r="A34" s="27" t="s">
        <v>212</v>
      </c>
      <c r="B34" s="28" t="s">
        <v>23</v>
      </c>
      <c r="C34" s="101">
        <v>20</v>
      </c>
      <c r="D34" s="5"/>
      <c r="E34" s="59"/>
      <c r="F34" s="102">
        <f t="shared" si="0"/>
        <v>0</v>
      </c>
      <c r="G34" s="102">
        <f t="shared" si="1"/>
        <v>0</v>
      </c>
      <c r="H34" s="102">
        <f t="shared" si="2"/>
        <v>0</v>
      </c>
      <c r="I34" s="5"/>
      <c r="J34" s="127"/>
      <c r="K34" s="4"/>
    </row>
    <row r="35" spans="1:11" s="82" customFormat="1" ht="63.75" x14ac:dyDescent="0.2">
      <c r="A35" s="27" t="s">
        <v>179</v>
      </c>
      <c r="B35" s="28" t="s">
        <v>0</v>
      </c>
      <c r="C35" s="101">
        <v>600</v>
      </c>
      <c r="D35" s="5"/>
      <c r="E35" s="55"/>
      <c r="F35" s="102">
        <f t="shared" si="0"/>
        <v>0</v>
      </c>
      <c r="G35" s="102">
        <f t="shared" si="1"/>
        <v>0</v>
      </c>
      <c r="H35" s="102">
        <f t="shared" si="2"/>
        <v>0</v>
      </c>
      <c r="I35" s="5"/>
      <c r="J35" s="127"/>
      <c r="K35" s="4"/>
    </row>
    <row r="36" spans="1:11" s="9" customFormat="1" ht="89.25" x14ac:dyDescent="0.2">
      <c r="A36" s="27" t="s">
        <v>134</v>
      </c>
      <c r="B36" s="28" t="s">
        <v>0</v>
      </c>
      <c r="C36" s="101">
        <v>250</v>
      </c>
      <c r="D36" s="5"/>
      <c r="E36" s="55"/>
      <c r="F36" s="102">
        <f t="shared" si="0"/>
        <v>0</v>
      </c>
      <c r="G36" s="102">
        <f t="shared" si="1"/>
        <v>0</v>
      </c>
      <c r="H36" s="102">
        <f t="shared" si="2"/>
        <v>0</v>
      </c>
      <c r="I36" s="5"/>
      <c r="J36" s="127"/>
      <c r="K36" s="4"/>
    </row>
    <row r="37" spans="1:11" s="9" customFormat="1" ht="51" x14ac:dyDescent="0.2">
      <c r="A37" s="27" t="s">
        <v>31</v>
      </c>
      <c r="B37" s="28" t="s">
        <v>0</v>
      </c>
      <c r="C37" s="101">
        <v>100</v>
      </c>
      <c r="D37" s="5"/>
      <c r="E37" s="59"/>
      <c r="F37" s="102">
        <f t="shared" si="0"/>
        <v>0</v>
      </c>
      <c r="G37" s="102">
        <f t="shared" si="1"/>
        <v>0</v>
      </c>
      <c r="H37" s="102">
        <f t="shared" si="2"/>
        <v>0</v>
      </c>
      <c r="I37" s="5"/>
      <c r="J37" s="127"/>
      <c r="K37" s="4"/>
    </row>
    <row r="38" spans="1:11" s="9" customFormat="1" ht="38.25" x14ac:dyDescent="0.2">
      <c r="A38" s="27" t="s">
        <v>379</v>
      </c>
      <c r="B38" s="28" t="s">
        <v>23</v>
      </c>
      <c r="C38" s="101">
        <v>30</v>
      </c>
      <c r="D38" s="5"/>
      <c r="E38" s="55"/>
      <c r="F38" s="102">
        <f t="shared" si="0"/>
        <v>0</v>
      </c>
      <c r="G38" s="102">
        <f t="shared" si="1"/>
        <v>0</v>
      </c>
      <c r="H38" s="102">
        <f t="shared" si="2"/>
        <v>0</v>
      </c>
      <c r="I38" s="5"/>
      <c r="J38" s="127"/>
      <c r="K38" s="4"/>
    </row>
    <row r="39" spans="1:11" s="9" customFormat="1" ht="25.5" x14ac:dyDescent="0.2">
      <c r="A39" s="87" t="s">
        <v>294</v>
      </c>
      <c r="B39" s="28" t="s">
        <v>23</v>
      </c>
      <c r="C39" s="101">
        <v>20</v>
      </c>
      <c r="D39" s="5"/>
      <c r="E39" s="59"/>
      <c r="F39" s="102">
        <f t="shared" si="0"/>
        <v>0</v>
      </c>
      <c r="G39" s="102">
        <f t="shared" si="1"/>
        <v>0</v>
      </c>
      <c r="H39" s="102">
        <f t="shared" si="2"/>
        <v>0</v>
      </c>
      <c r="I39" s="5"/>
      <c r="J39" s="127"/>
      <c r="K39" s="4"/>
    </row>
    <row r="40" spans="1:11" s="9" customFormat="1" ht="53.25" customHeight="1" x14ac:dyDescent="0.2">
      <c r="A40" s="27" t="s">
        <v>187</v>
      </c>
      <c r="B40" s="28" t="s">
        <v>0</v>
      </c>
      <c r="C40" s="101">
        <v>550</v>
      </c>
      <c r="D40" s="5"/>
      <c r="E40" s="55"/>
      <c r="F40" s="102">
        <f t="shared" si="0"/>
        <v>0</v>
      </c>
      <c r="G40" s="102">
        <f t="shared" si="1"/>
        <v>0</v>
      </c>
      <c r="H40" s="102">
        <f t="shared" si="2"/>
        <v>0</v>
      </c>
      <c r="I40" s="5"/>
      <c r="J40" s="127"/>
      <c r="K40" s="4"/>
    </row>
    <row r="41" spans="1:11" s="9" customFormat="1" ht="38.25" x14ac:dyDescent="0.2">
      <c r="A41" s="87" t="s">
        <v>180</v>
      </c>
      <c r="B41" s="28" t="s">
        <v>0</v>
      </c>
      <c r="C41" s="101">
        <v>600</v>
      </c>
      <c r="D41" s="5"/>
      <c r="E41" s="55"/>
      <c r="F41" s="102">
        <f t="shared" si="0"/>
        <v>0</v>
      </c>
      <c r="G41" s="102">
        <f t="shared" si="1"/>
        <v>0</v>
      </c>
      <c r="H41" s="102">
        <f t="shared" si="2"/>
        <v>0</v>
      </c>
      <c r="I41" s="5"/>
      <c r="J41" s="127"/>
      <c r="K41" s="4"/>
    </row>
    <row r="42" spans="1:11" s="9" customFormat="1" ht="38.25" x14ac:dyDescent="0.2">
      <c r="A42" s="87" t="s">
        <v>181</v>
      </c>
      <c r="B42" s="28" t="s">
        <v>0</v>
      </c>
      <c r="C42" s="101">
        <v>600</v>
      </c>
      <c r="D42" s="5"/>
      <c r="E42" s="55"/>
      <c r="F42" s="102">
        <f t="shared" si="0"/>
        <v>0</v>
      </c>
      <c r="G42" s="102">
        <f t="shared" si="1"/>
        <v>0</v>
      </c>
      <c r="H42" s="102">
        <f t="shared" si="2"/>
        <v>0</v>
      </c>
      <c r="I42" s="5"/>
      <c r="J42" s="127"/>
      <c r="K42" s="4"/>
    </row>
    <row r="43" spans="1:11" s="9" customFormat="1" ht="25.5" x14ac:dyDescent="0.2">
      <c r="A43" s="87" t="s">
        <v>295</v>
      </c>
      <c r="B43" s="28" t="s">
        <v>23</v>
      </c>
      <c r="C43" s="101">
        <v>20</v>
      </c>
      <c r="D43" s="5"/>
      <c r="E43" s="59"/>
      <c r="F43" s="102">
        <f t="shared" si="0"/>
        <v>0</v>
      </c>
      <c r="G43" s="102">
        <f t="shared" si="1"/>
        <v>0</v>
      </c>
      <c r="H43" s="102">
        <f t="shared" si="2"/>
        <v>0</v>
      </c>
      <c r="I43" s="5"/>
      <c r="J43" s="127"/>
      <c r="K43" s="4"/>
    </row>
    <row r="44" spans="1:11" s="9" customFormat="1" ht="42.75" customHeight="1" x14ac:dyDescent="0.2">
      <c r="A44" s="87" t="s">
        <v>185</v>
      </c>
      <c r="B44" s="28" t="s">
        <v>0</v>
      </c>
      <c r="C44" s="101">
        <v>20</v>
      </c>
      <c r="D44" s="5"/>
      <c r="E44" s="55"/>
      <c r="F44" s="102">
        <f t="shared" si="0"/>
        <v>0</v>
      </c>
      <c r="G44" s="102">
        <f t="shared" si="1"/>
        <v>0</v>
      </c>
      <c r="H44" s="102">
        <f t="shared" si="2"/>
        <v>0</v>
      </c>
      <c r="I44" s="5"/>
      <c r="J44" s="127"/>
      <c r="K44" s="4"/>
    </row>
    <row r="45" spans="1:11" s="9" customFormat="1" ht="51.75" thickBot="1" x14ac:dyDescent="0.25">
      <c r="A45" s="27" t="s">
        <v>332</v>
      </c>
      <c r="B45" s="28" t="s">
        <v>0</v>
      </c>
      <c r="C45" s="101">
        <v>600</v>
      </c>
      <c r="D45" s="5"/>
      <c r="E45" s="55"/>
      <c r="F45" s="102">
        <f t="shared" si="0"/>
        <v>0</v>
      </c>
      <c r="G45" s="102">
        <f t="shared" si="1"/>
        <v>0</v>
      </c>
      <c r="H45" s="102">
        <f t="shared" si="2"/>
        <v>0</v>
      </c>
      <c r="I45" s="5"/>
      <c r="J45" s="127"/>
      <c r="K45" s="4"/>
    </row>
    <row r="46" spans="1:11" ht="13.5" thickBot="1" x14ac:dyDescent="0.25">
      <c r="G46" s="48">
        <f>SUM(G2:G45)</f>
        <v>0</v>
      </c>
      <c r="H46" s="49">
        <f>SUM(H2:H45)</f>
        <v>0</v>
      </c>
      <c r="I46" s="157"/>
      <c r="J46" s="157"/>
    </row>
    <row r="48" spans="1:11" x14ac:dyDescent="0.2">
      <c r="A48" s="25" t="s">
        <v>344</v>
      </c>
    </row>
    <row r="49" spans="1:1" x14ac:dyDescent="0.2">
      <c r="A49" s="25" t="s">
        <v>349</v>
      </c>
    </row>
    <row r="50" spans="1:1" x14ac:dyDescent="0.2">
      <c r="A50" s="25" t="s">
        <v>350</v>
      </c>
    </row>
    <row r="51" spans="1:1" ht="25.5" x14ac:dyDescent="0.2">
      <c r="A51" s="144" t="s">
        <v>357</v>
      </c>
    </row>
    <row r="52" spans="1:1" x14ac:dyDescent="0.2">
      <c r="A52" s="133" t="s">
        <v>380</v>
      </c>
    </row>
  </sheetData>
  <sheetProtection algorithmName="SHA-512" hashValue="UhySLYCQw+gOUoB+O0OZ/KY0kDY48eNrC5Mrq3xwqqXcYkq6amPhm1pP4gKbldqjj81EQe9WK9/zsgFDjsRBLA==" saltValue="6ivKnN1FoxGyo0pofxK0QQ==" spinCount="100000" sheet="1" objects="1" scenarios="1"/>
  <sortState ref="A2:K49">
    <sortCondition ref="A1"/>
  </sortState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4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65"/>
  <sheetViews>
    <sheetView zoomScaleNormal="100" workbookViewId="0">
      <selection activeCell="I1" sqref="I1:J1"/>
    </sheetView>
  </sheetViews>
  <sheetFormatPr defaultRowHeight="12.75" x14ac:dyDescent="0.2"/>
  <cols>
    <col min="1" max="1" width="53.7109375" style="125" customWidth="1"/>
    <col min="2" max="2" width="7.7109375" style="126" customWidth="1"/>
    <col min="3" max="3" width="7.7109375" style="47" customWidth="1"/>
    <col min="4" max="5" width="7.7109375" style="40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163" customWidth="1"/>
    <col min="11" max="11" width="20.7109375" style="40" customWidth="1"/>
    <col min="12" max="16384" width="9.140625" style="44"/>
  </cols>
  <sheetData>
    <row r="1" spans="1:11" ht="38.25" x14ac:dyDescent="0.2">
      <c r="A1" s="42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557</v>
      </c>
      <c r="J1" s="158" t="s">
        <v>560</v>
      </c>
      <c r="K1" s="43" t="s">
        <v>177</v>
      </c>
    </row>
    <row r="2" spans="1:11" ht="38.25" x14ac:dyDescent="0.2">
      <c r="A2" s="120" t="s">
        <v>402</v>
      </c>
      <c r="B2" s="74" t="s">
        <v>23</v>
      </c>
      <c r="C2" s="121">
        <v>100</v>
      </c>
      <c r="D2" s="32"/>
      <c r="E2" s="33"/>
      <c r="F2" s="46">
        <f>D2*E2+D2</f>
        <v>0</v>
      </c>
      <c r="G2" s="46">
        <f>D2*C2</f>
        <v>0</v>
      </c>
      <c r="H2" s="46">
        <f>G2*E2+G2</f>
        <v>0</v>
      </c>
      <c r="I2" s="46"/>
      <c r="J2" s="159"/>
      <c r="K2" s="34"/>
    </row>
    <row r="3" spans="1:11" ht="25.5" x14ac:dyDescent="0.2">
      <c r="A3" s="120" t="s">
        <v>389</v>
      </c>
      <c r="B3" s="74" t="s">
        <v>23</v>
      </c>
      <c r="C3" s="121">
        <v>700</v>
      </c>
      <c r="D3" s="32"/>
      <c r="E3" s="33"/>
      <c r="F3" s="46">
        <f t="shared" ref="F3:F52" si="0">D3*E3+D3</f>
        <v>0</v>
      </c>
      <c r="G3" s="46">
        <f t="shared" ref="G3:G52" si="1">D3*C3</f>
        <v>0</v>
      </c>
      <c r="H3" s="46">
        <f t="shared" ref="H3:H52" si="2">G3*E3+G3</f>
        <v>0</v>
      </c>
      <c r="I3" s="46"/>
      <c r="J3" s="159"/>
      <c r="K3" s="34"/>
    </row>
    <row r="4" spans="1:11" ht="25.5" x14ac:dyDescent="0.2">
      <c r="A4" s="120" t="s">
        <v>464</v>
      </c>
      <c r="B4" s="74" t="s">
        <v>23</v>
      </c>
      <c r="C4" s="121">
        <f>(120+96+174)*2</f>
        <v>780</v>
      </c>
      <c r="D4" s="32"/>
      <c r="E4" s="33"/>
      <c r="F4" s="46">
        <f t="shared" si="0"/>
        <v>0</v>
      </c>
      <c r="G4" s="46">
        <f t="shared" si="1"/>
        <v>0</v>
      </c>
      <c r="H4" s="46">
        <f t="shared" si="2"/>
        <v>0</v>
      </c>
      <c r="I4" s="46"/>
      <c r="J4" s="159"/>
      <c r="K4" s="31"/>
    </row>
    <row r="5" spans="1:11" ht="38.25" x14ac:dyDescent="0.2">
      <c r="A5" s="120" t="s">
        <v>390</v>
      </c>
      <c r="B5" s="74" t="s">
        <v>23</v>
      </c>
      <c r="C5" s="121">
        <v>470</v>
      </c>
      <c r="D5" s="32"/>
      <c r="E5" s="33"/>
      <c r="F5" s="46">
        <f t="shared" si="0"/>
        <v>0</v>
      </c>
      <c r="G5" s="46">
        <f t="shared" si="1"/>
        <v>0</v>
      </c>
      <c r="H5" s="46">
        <f t="shared" si="2"/>
        <v>0</v>
      </c>
      <c r="I5" s="46"/>
      <c r="J5" s="159"/>
      <c r="K5" s="34"/>
    </row>
    <row r="6" spans="1:11" ht="38.25" x14ac:dyDescent="0.2">
      <c r="A6" s="78" t="s">
        <v>403</v>
      </c>
      <c r="B6" s="74" t="s">
        <v>23</v>
      </c>
      <c r="C6" s="80">
        <v>160</v>
      </c>
      <c r="D6" s="17"/>
      <c r="E6" s="18"/>
      <c r="F6" s="46">
        <f t="shared" si="0"/>
        <v>0</v>
      </c>
      <c r="G6" s="46">
        <f t="shared" si="1"/>
        <v>0</v>
      </c>
      <c r="H6" s="46">
        <f t="shared" si="2"/>
        <v>0</v>
      </c>
      <c r="I6" s="46"/>
      <c r="J6" s="160"/>
      <c r="K6" s="16"/>
    </row>
    <row r="7" spans="1:11" ht="38.25" x14ac:dyDescent="0.2">
      <c r="A7" s="120" t="s">
        <v>465</v>
      </c>
      <c r="B7" s="74" t="s">
        <v>23</v>
      </c>
      <c r="C7" s="121">
        <v>220</v>
      </c>
      <c r="D7" s="32"/>
      <c r="E7" s="33"/>
      <c r="F7" s="46">
        <f t="shared" si="0"/>
        <v>0</v>
      </c>
      <c r="G7" s="46">
        <f t="shared" si="1"/>
        <v>0</v>
      </c>
      <c r="H7" s="46">
        <f t="shared" si="2"/>
        <v>0</v>
      </c>
      <c r="I7" s="46"/>
      <c r="J7" s="159"/>
      <c r="K7" s="31"/>
    </row>
    <row r="8" spans="1:11" ht="25.5" x14ac:dyDescent="0.2">
      <c r="A8" s="120" t="s">
        <v>524</v>
      </c>
      <c r="B8" s="74" t="s">
        <v>23</v>
      </c>
      <c r="C8" s="121">
        <v>320</v>
      </c>
      <c r="D8" s="32"/>
      <c r="E8" s="33"/>
      <c r="F8" s="46">
        <f t="shared" si="0"/>
        <v>0</v>
      </c>
      <c r="G8" s="46">
        <f t="shared" si="1"/>
        <v>0</v>
      </c>
      <c r="H8" s="46">
        <f t="shared" si="2"/>
        <v>0</v>
      </c>
      <c r="I8" s="46"/>
      <c r="J8" s="159"/>
      <c r="K8" s="34"/>
    </row>
    <row r="9" spans="1:11" ht="38.25" x14ac:dyDescent="0.2">
      <c r="A9" s="120" t="s">
        <v>426</v>
      </c>
      <c r="B9" s="74" t="s">
        <v>23</v>
      </c>
      <c r="C9" s="121">
        <f>780*2</f>
        <v>1560</v>
      </c>
      <c r="D9" s="32"/>
      <c r="E9" s="33"/>
      <c r="F9" s="46">
        <f t="shared" si="0"/>
        <v>0</v>
      </c>
      <c r="G9" s="46">
        <f t="shared" si="1"/>
        <v>0</v>
      </c>
      <c r="H9" s="46">
        <f t="shared" si="2"/>
        <v>0</v>
      </c>
      <c r="I9" s="46"/>
      <c r="J9" s="159"/>
      <c r="K9" s="34"/>
    </row>
    <row r="10" spans="1:11" ht="25.5" x14ac:dyDescent="0.2">
      <c r="A10" s="120" t="s">
        <v>519</v>
      </c>
      <c r="B10" s="74" t="s">
        <v>23</v>
      </c>
      <c r="C10" s="121">
        <v>200</v>
      </c>
      <c r="D10" s="32"/>
      <c r="E10" s="33"/>
      <c r="F10" s="46">
        <f t="shared" si="0"/>
        <v>0</v>
      </c>
      <c r="G10" s="46">
        <f t="shared" si="1"/>
        <v>0</v>
      </c>
      <c r="H10" s="46">
        <f t="shared" si="2"/>
        <v>0</v>
      </c>
      <c r="I10" s="46"/>
      <c r="J10" s="159"/>
      <c r="K10" s="31"/>
    </row>
    <row r="11" spans="1:11" ht="38.25" x14ac:dyDescent="0.2">
      <c r="A11" s="78" t="s">
        <v>405</v>
      </c>
      <c r="B11" s="74" t="s">
        <v>0</v>
      </c>
      <c r="C11" s="80">
        <v>20</v>
      </c>
      <c r="D11" s="17"/>
      <c r="E11" s="18"/>
      <c r="F11" s="46">
        <f t="shared" si="0"/>
        <v>0</v>
      </c>
      <c r="G11" s="46">
        <f t="shared" si="1"/>
        <v>0</v>
      </c>
      <c r="H11" s="46">
        <f t="shared" si="2"/>
        <v>0</v>
      </c>
      <c r="I11" s="46"/>
      <c r="J11" s="160"/>
      <c r="K11" s="16"/>
    </row>
    <row r="12" spans="1:11" ht="38.25" x14ac:dyDescent="0.2">
      <c r="A12" s="78" t="s">
        <v>404</v>
      </c>
      <c r="B12" s="74" t="s">
        <v>0</v>
      </c>
      <c r="C12" s="80">
        <v>60</v>
      </c>
      <c r="D12" s="17"/>
      <c r="E12" s="18"/>
      <c r="F12" s="46">
        <f t="shared" si="0"/>
        <v>0</v>
      </c>
      <c r="G12" s="46">
        <f t="shared" si="1"/>
        <v>0</v>
      </c>
      <c r="H12" s="46">
        <f t="shared" si="2"/>
        <v>0</v>
      </c>
      <c r="I12" s="46"/>
      <c r="J12" s="160"/>
      <c r="K12" s="16"/>
    </row>
    <row r="13" spans="1:11" s="123" customFormat="1" ht="25.5" x14ac:dyDescent="0.2">
      <c r="A13" s="120" t="s">
        <v>522</v>
      </c>
      <c r="B13" s="51" t="s">
        <v>0</v>
      </c>
      <c r="C13" s="121">
        <v>6</v>
      </c>
      <c r="D13" s="32"/>
      <c r="E13" s="33"/>
      <c r="F13" s="46">
        <f t="shared" si="0"/>
        <v>0</v>
      </c>
      <c r="G13" s="46">
        <f t="shared" si="1"/>
        <v>0</v>
      </c>
      <c r="H13" s="46">
        <f t="shared" si="2"/>
        <v>0</v>
      </c>
      <c r="I13" s="46"/>
      <c r="J13" s="159"/>
      <c r="K13" s="31"/>
    </row>
    <row r="14" spans="1:11" s="123" customFormat="1" ht="25.5" x14ac:dyDescent="0.2">
      <c r="A14" s="120" t="s">
        <v>523</v>
      </c>
      <c r="B14" s="51" t="s">
        <v>0</v>
      </c>
      <c r="C14" s="121">
        <v>3</v>
      </c>
      <c r="D14" s="32"/>
      <c r="E14" s="33"/>
      <c r="F14" s="46">
        <f t="shared" si="0"/>
        <v>0</v>
      </c>
      <c r="G14" s="46">
        <f t="shared" si="1"/>
        <v>0</v>
      </c>
      <c r="H14" s="46">
        <f t="shared" si="2"/>
        <v>0</v>
      </c>
      <c r="I14" s="46"/>
      <c r="J14" s="159"/>
      <c r="K14" s="31"/>
    </row>
    <row r="15" spans="1:11" s="123" customFormat="1" ht="25.5" x14ac:dyDescent="0.2">
      <c r="A15" s="120" t="s">
        <v>406</v>
      </c>
      <c r="B15" s="51" t="s">
        <v>0</v>
      </c>
      <c r="C15" s="121">
        <v>50</v>
      </c>
      <c r="D15" s="32"/>
      <c r="E15" s="33"/>
      <c r="F15" s="46">
        <f t="shared" si="0"/>
        <v>0</v>
      </c>
      <c r="G15" s="46">
        <f t="shared" si="1"/>
        <v>0</v>
      </c>
      <c r="H15" s="46">
        <f t="shared" si="2"/>
        <v>0</v>
      </c>
      <c r="I15" s="46"/>
      <c r="J15" s="159"/>
      <c r="K15" s="31"/>
    </row>
    <row r="16" spans="1:11" ht="25.5" x14ac:dyDescent="0.2">
      <c r="A16" s="120" t="s">
        <v>407</v>
      </c>
      <c r="B16" s="51" t="s">
        <v>0</v>
      </c>
      <c r="C16" s="121">
        <f>3+2</f>
        <v>5</v>
      </c>
      <c r="D16" s="32"/>
      <c r="E16" s="33"/>
      <c r="F16" s="46">
        <f t="shared" si="0"/>
        <v>0</v>
      </c>
      <c r="G16" s="46">
        <f t="shared" si="1"/>
        <v>0</v>
      </c>
      <c r="H16" s="46">
        <f t="shared" si="2"/>
        <v>0</v>
      </c>
      <c r="I16" s="46"/>
      <c r="J16" s="159"/>
      <c r="K16" s="31"/>
    </row>
    <row r="17" spans="1:11" ht="25.5" x14ac:dyDescent="0.2">
      <c r="A17" s="120" t="s">
        <v>409</v>
      </c>
      <c r="B17" s="51" t="s">
        <v>0</v>
      </c>
      <c r="C17" s="121">
        <v>40</v>
      </c>
      <c r="D17" s="32"/>
      <c r="E17" s="33"/>
      <c r="F17" s="46">
        <f t="shared" si="0"/>
        <v>0</v>
      </c>
      <c r="G17" s="46">
        <f t="shared" si="1"/>
        <v>0</v>
      </c>
      <c r="H17" s="46">
        <f t="shared" si="2"/>
        <v>0</v>
      </c>
      <c r="I17" s="46"/>
      <c r="J17" s="159"/>
      <c r="K17" s="31"/>
    </row>
    <row r="18" spans="1:11" ht="25.5" x14ac:dyDescent="0.2">
      <c r="A18" s="120" t="s">
        <v>410</v>
      </c>
      <c r="B18" s="51" t="s">
        <v>0</v>
      </c>
      <c r="C18" s="121">
        <v>20</v>
      </c>
      <c r="D18" s="32"/>
      <c r="E18" s="33"/>
      <c r="F18" s="46">
        <f t="shared" si="0"/>
        <v>0</v>
      </c>
      <c r="G18" s="46">
        <f t="shared" si="1"/>
        <v>0</v>
      </c>
      <c r="H18" s="46">
        <f t="shared" si="2"/>
        <v>0</v>
      </c>
      <c r="I18" s="46"/>
      <c r="J18" s="159"/>
      <c r="K18" s="31"/>
    </row>
    <row r="19" spans="1:11" ht="25.5" x14ac:dyDescent="0.2">
      <c r="A19" s="78" t="s">
        <v>408</v>
      </c>
      <c r="B19" s="74" t="s">
        <v>0</v>
      </c>
      <c r="C19" s="80">
        <v>10</v>
      </c>
      <c r="D19" s="17"/>
      <c r="E19" s="18"/>
      <c r="F19" s="46">
        <f t="shared" si="0"/>
        <v>0</v>
      </c>
      <c r="G19" s="46">
        <f t="shared" si="1"/>
        <v>0</v>
      </c>
      <c r="H19" s="46">
        <f t="shared" si="2"/>
        <v>0</v>
      </c>
      <c r="I19" s="46"/>
      <c r="J19" s="160"/>
      <c r="K19" s="16"/>
    </row>
    <row r="20" spans="1:11" ht="25.5" x14ac:dyDescent="0.2">
      <c r="A20" s="78" t="s">
        <v>393</v>
      </c>
      <c r="B20" s="74" t="s">
        <v>0</v>
      </c>
      <c r="C20" s="80">
        <v>25</v>
      </c>
      <c r="D20" s="17"/>
      <c r="E20" s="18"/>
      <c r="F20" s="46">
        <f t="shared" si="0"/>
        <v>0</v>
      </c>
      <c r="G20" s="46">
        <f t="shared" si="1"/>
        <v>0</v>
      </c>
      <c r="H20" s="46">
        <f t="shared" si="2"/>
        <v>0</v>
      </c>
      <c r="I20" s="46"/>
      <c r="J20" s="160"/>
      <c r="K20" s="16"/>
    </row>
    <row r="21" spans="1:11" x14ac:dyDescent="0.2">
      <c r="A21" s="78" t="s">
        <v>392</v>
      </c>
      <c r="B21" s="74" t="s">
        <v>0</v>
      </c>
      <c r="C21" s="80">
        <v>4</v>
      </c>
      <c r="D21" s="17"/>
      <c r="E21" s="18"/>
      <c r="F21" s="46">
        <f t="shared" si="0"/>
        <v>0</v>
      </c>
      <c r="G21" s="46">
        <f t="shared" si="1"/>
        <v>0</v>
      </c>
      <c r="H21" s="46">
        <f t="shared" si="2"/>
        <v>0</v>
      </c>
      <c r="I21" s="46"/>
      <c r="J21" s="160"/>
      <c r="K21" s="16"/>
    </row>
    <row r="22" spans="1:11" x14ac:dyDescent="0.2">
      <c r="A22" s="78" t="s">
        <v>391</v>
      </c>
      <c r="B22" s="74" t="s">
        <v>0</v>
      </c>
      <c r="C22" s="80">
        <v>20</v>
      </c>
      <c r="D22" s="17"/>
      <c r="E22" s="18"/>
      <c r="F22" s="46">
        <f t="shared" si="0"/>
        <v>0</v>
      </c>
      <c r="G22" s="46">
        <f t="shared" si="1"/>
        <v>0</v>
      </c>
      <c r="H22" s="46">
        <f t="shared" si="2"/>
        <v>0</v>
      </c>
      <c r="I22" s="46"/>
      <c r="J22" s="160"/>
      <c r="K22" s="16"/>
    </row>
    <row r="23" spans="1:11" x14ac:dyDescent="0.2">
      <c r="A23" s="148" t="s">
        <v>525</v>
      </c>
      <c r="B23" s="74" t="s">
        <v>0</v>
      </c>
      <c r="C23" s="80">
        <v>200</v>
      </c>
      <c r="D23" s="17"/>
      <c r="E23" s="18"/>
      <c r="F23" s="46">
        <f t="shared" si="0"/>
        <v>0</v>
      </c>
      <c r="G23" s="46">
        <f t="shared" si="1"/>
        <v>0</v>
      </c>
      <c r="H23" s="46">
        <f t="shared" si="2"/>
        <v>0</v>
      </c>
      <c r="I23" s="46"/>
      <c r="J23" s="160"/>
      <c r="K23" s="16"/>
    </row>
    <row r="24" spans="1:11" ht="25.5" x14ac:dyDescent="0.2">
      <c r="A24" s="148" t="s">
        <v>526</v>
      </c>
      <c r="B24" s="74" t="s">
        <v>0</v>
      </c>
      <c r="C24" s="80">
        <v>200</v>
      </c>
      <c r="D24" s="17"/>
      <c r="E24" s="18"/>
      <c r="F24" s="46">
        <f t="shared" si="0"/>
        <v>0</v>
      </c>
      <c r="G24" s="46">
        <f t="shared" si="1"/>
        <v>0</v>
      </c>
      <c r="H24" s="46">
        <f t="shared" si="2"/>
        <v>0</v>
      </c>
      <c r="I24" s="46"/>
      <c r="J24" s="160"/>
      <c r="K24" s="16"/>
    </row>
    <row r="25" spans="1:11" x14ac:dyDescent="0.2">
      <c r="A25" s="148" t="s">
        <v>527</v>
      </c>
      <c r="B25" s="74" t="s">
        <v>0</v>
      </c>
      <c r="C25" s="80">
        <v>50</v>
      </c>
      <c r="D25" s="17"/>
      <c r="E25" s="18"/>
      <c r="F25" s="46">
        <f t="shared" si="0"/>
        <v>0</v>
      </c>
      <c r="G25" s="46">
        <f t="shared" si="1"/>
        <v>0</v>
      </c>
      <c r="H25" s="46">
        <f t="shared" si="2"/>
        <v>0</v>
      </c>
      <c r="I25" s="46"/>
      <c r="J25" s="160"/>
      <c r="K25" s="16"/>
    </row>
    <row r="26" spans="1:11" x14ac:dyDescent="0.2">
      <c r="A26" s="148" t="s">
        <v>528</v>
      </c>
      <c r="B26" s="74" t="s">
        <v>0</v>
      </c>
      <c r="C26" s="80">
        <v>50</v>
      </c>
      <c r="D26" s="17"/>
      <c r="E26" s="18"/>
      <c r="F26" s="46">
        <f t="shared" si="0"/>
        <v>0</v>
      </c>
      <c r="G26" s="46">
        <f t="shared" si="1"/>
        <v>0</v>
      </c>
      <c r="H26" s="46">
        <f t="shared" si="2"/>
        <v>0</v>
      </c>
      <c r="I26" s="46"/>
      <c r="J26" s="160"/>
      <c r="K26" s="16"/>
    </row>
    <row r="27" spans="1:11" x14ac:dyDescent="0.2">
      <c r="A27" s="92" t="s">
        <v>462</v>
      </c>
      <c r="B27" s="93" t="s">
        <v>0</v>
      </c>
      <c r="C27" s="94">
        <v>16</v>
      </c>
      <c r="D27" s="17"/>
      <c r="E27" s="18"/>
      <c r="F27" s="46">
        <f t="shared" si="0"/>
        <v>0</v>
      </c>
      <c r="G27" s="46">
        <f t="shared" si="1"/>
        <v>0</v>
      </c>
      <c r="H27" s="46">
        <f t="shared" si="2"/>
        <v>0</v>
      </c>
      <c r="I27" s="46"/>
      <c r="J27" s="160"/>
      <c r="K27" s="16"/>
    </row>
    <row r="28" spans="1:11" x14ac:dyDescent="0.2">
      <c r="A28" s="120" t="s">
        <v>521</v>
      </c>
      <c r="B28" s="51" t="s">
        <v>0</v>
      </c>
      <c r="C28" s="121">
        <v>50</v>
      </c>
      <c r="D28" s="32"/>
      <c r="E28" s="33"/>
      <c r="F28" s="46">
        <f t="shared" si="0"/>
        <v>0</v>
      </c>
      <c r="G28" s="46">
        <f t="shared" si="1"/>
        <v>0</v>
      </c>
      <c r="H28" s="46">
        <f t="shared" si="2"/>
        <v>0</v>
      </c>
      <c r="I28" s="46"/>
      <c r="J28" s="159"/>
      <c r="K28" s="31"/>
    </row>
    <row r="29" spans="1:11" ht="25.5" x14ac:dyDescent="0.2">
      <c r="A29" s="120" t="s">
        <v>394</v>
      </c>
      <c r="B29" s="51" t="s">
        <v>0</v>
      </c>
      <c r="C29" s="121">
        <v>600</v>
      </c>
      <c r="D29" s="32"/>
      <c r="E29" s="33"/>
      <c r="F29" s="46">
        <f t="shared" si="0"/>
        <v>0</v>
      </c>
      <c r="G29" s="46">
        <f t="shared" si="1"/>
        <v>0</v>
      </c>
      <c r="H29" s="46">
        <f t="shared" si="2"/>
        <v>0</v>
      </c>
      <c r="I29" s="46"/>
      <c r="J29" s="159"/>
      <c r="K29" s="31"/>
    </row>
    <row r="30" spans="1:11" ht="25.5" x14ac:dyDescent="0.2">
      <c r="A30" s="120" t="s">
        <v>413</v>
      </c>
      <c r="B30" s="74" t="s">
        <v>0</v>
      </c>
      <c r="C30" s="80">
        <v>100</v>
      </c>
      <c r="D30" s="17"/>
      <c r="E30" s="18"/>
      <c r="F30" s="46">
        <f t="shared" si="0"/>
        <v>0</v>
      </c>
      <c r="G30" s="46">
        <f t="shared" si="1"/>
        <v>0</v>
      </c>
      <c r="H30" s="46">
        <f t="shared" si="2"/>
        <v>0</v>
      </c>
      <c r="I30" s="46"/>
      <c r="J30" s="160"/>
      <c r="K30" s="16"/>
    </row>
    <row r="31" spans="1:11" x14ac:dyDescent="0.2">
      <c r="A31" s="78" t="s">
        <v>395</v>
      </c>
      <c r="B31" s="74" t="s">
        <v>0</v>
      </c>
      <c r="C31" s="80">
        <v>40</v>
      </c>
      <c r="D31" s="17"/>
      <c r="E31" s="18"/>
      <c r="F31" s="46">
        <f t="shared" si="0"/>
        <v>0</v>
      </c>
      <c r="G31" s="46">
        <f t="shared" si="1"/>
        <v>0</v>
      </c>
      <c r="H31" s="46">
        <f t="shared" si="2"/>
        <v>0</v>
      </c>
      <c r="I31" s="46"/>
      <c r="J31" s="160"/>
      <c r="K31" s="16"/>
    </row>
    <row r="32" spans="1:11" x14ac:dyDescent="0.2">
      <c r="A32" s="78" t="s">
        <v>396</v>
      </c>
      <c r="B32" s="74" t="s">
        <v>0</v>
      </c>
      <c r="C32" s="80">
        <v>4</v>
      </c>
      <c r="D32" s="17"/>
      <c r="E32" s="18"/>
      <c r="F32" s="46">
        <f t="shared" si="0"/>
        <v>0</v>
      </c>
      <c r="G32" s="46">
        <f t="shared" si="1"/>
        <v>0</v>
      </c>
      <c r="H32" s="46">
        <f t="shared" si="2"/>
        <v>0</v>
      </c>
      <c r="I32" s="46"/>
      <c r="J32" s="160"/>
      <c r="K32" s="16"/>
    </row>
    <row r="33" spans="1:11" x14ac:dyDescent="0.2">
      <c r="A33" s="78" t="s">
        <v>397</v>
      </c>
      <c r="B33" s="74" t="s">
        <v>0</v>
      </c>
      <c r="C33" s="80">
        <v>4</v>
      </c>
      <c r="D33" s="17"/>
      <c r="E33" s="18"/>
      <c r="F33" s="46">
        <f t="shared" si="0"/>
        <v>0</v>
      </c>
      <c r="G33" s="46">
        <f t="shared" si="1"/>
        <v>0</v>
      </c>
      <c r="H33" s="46">
        <f t="shared" si="2"/>
        <v>0</v>
      </c>
      <c r="I33" s="46"/>
      <c r="J33" s="160"/>
      <c r="K33" s="16"/>
    </row>
    <row r="34" spans="1:11" ht="25.5" x14ac:dyDescent="0.2">
      <c r="A34" s="119" t="s">
        <v>398</v>
      </c>
      <c r="B34" s="93" t="s">
        <v>0</v>
      </c>
      <c r="C34" s="132">
        <v>1300</v>
      </c>
      <c r="D34" s="35"/>
      <c r="E34" s="36"/>
      <c r="F34" s="46">
        <f t="shared" si="0"/>
        <v>0</v>
      </c>
      <c r="G34" s="46">
        <f t="shared" si="1"/>
        <v>0</v>
      </c>
      <c r="H34" s="46">
        <f t="shared" si="2"/>
        <v>0</v>
      </c>
      <c r="I34" s="46"/>
      <c r="J34" s="161"/>
      <c r="K34" s="45"/>
    </row>
    <row r="35" spans="1:11" x14ac:dyDescent="0.2">
      <c r="A35" s="120" t="s">
        <v>411</v>
      </c>
      <c r="B35" s="51" t="s">
        <v>0</v>
      </c>
      <c r="C35" s="121">
        <v>4</v>
      </c>
      <c r="D35" s="32"/>
      <c r="E35" s="33"/>
      <c r="F35" s="46">
        <f t="shared" si="0"/>
        <v>0</v>
      </c>
      <c r="G35" s="46">
        <f t="shared" si="1"/>
        <v>0</v>
      </c>
      <c r="H35" s="46">
        <f t="shared" si="2"/>
        <v>0</v>
      </c>
      <c r="I35" s="46"/>
      <c r="J35" s="159"/>
      <c r="K35" s="31"/>
    </row>
    <row r="36" spans="1:11" x14ac:dyDescent="0.2">
      <c r="A36" s="120" t="s">
        <v>520</v>
      </c>
      <c r="B36" s="51" t="s">
        <v>0</v>
      </c>
      <c r="C36" s="121">
        <v>100</v>
      </c>
      <c r="D36" s="32"/>
      <c r="E36" s="33"/>
      <c r="F36" s="46">
        <f t="shared" si="0"/>
        <v>0</v>
      </c>
      <c r="G36" s="46">
        <f t="shared" si="1"/>
        <v>0</v>
      </c>
      <c r="H36" s="46">
        <f t="shared" si="2"/>
        <v>0</v>
      </c>
      <c r="I36" s="46"/>
      <c r="J36" s="159"/>
      <c r="K36" s="31"/>
    </row>
    <row r="37" spans="1:11" ht="25.5" x14ac:dyDescent="0.2">
      <c r="A37" s="119" t="s">
        <v>412</v>
      </c>
      <c r="B37" s="93" t="s">
        <v>0</v>
      </c>
      <c r="C37" s="132">
        <v>100</v>
      </c>
      <c r="D37" s="35"/>
      <c r="E37" s="36"/>
      <c r="F37" s="46">
        <f t="shared" si="0"/>
        <v>0</v>
      </c>
      <c r="G37" s="46">
        <f t="shared" si="1"/>
        <v>0</v>
      </c>
      <c r="H37" s="46">
        <f t="shared" si="2"/>
        <v>0</v>
      </c>
      <c r="I37" s="46"/>
      <c r="J37" s="161"/>
      <c r="K37" s="45"/>
    </row>
    <row r="38" spans="1:11" ht="25.5" x14ac:dyDescent="0.2">
      <c r="A38" s="119" t="s">
        <v>401</v>
      </c>
      <c r="B38" s="93" t="s">
        <v>0</v>
      </c>
      <c r="C38" s="132">
        <v>1200</v>
      </c>
      <c r="D38" s="35"/>
      <c r="E38" s="36"/>
      <c r="F38" s="46">
        <f t="shared" si="0"/>
        <v>0</v>
      </c>
      <c r="G38" s="46">
        <f t="shared" si="1"/>
        <v>0</v>
      </c>
      <c r="H38" s="46">
        <f t="shared" si="2"/>
        <v>0</v>
      </c>
      <c r="I38" s="46"/>
      <c r="J38" s="161"/>
      <c r="K38" s="45"/>
    </row>
    <row r="39" spans="1:11" ht="25.5" x14ac:dyDescent="0.2">
      <c r="A39" s="119" t="s">
        <v>414</v>
      </c>
      <c r="B39" s="93" t="s">
        <v>0</v>
      </c>
      <c r="C39" s="132">
        <v>600</v>
      </c>
      <c r="D39" s="35"/>
      <c r="E39" s="36"/>
      <c r="F39" s="46">
        <f t="shared" si="0"/>
        <v>0</v>
      </c>
      <c r="G39" s="46">
        <f t="shared" si="1"/>
        <v>0</v>
      </c>
      <c r="H39" s="46">
        <f t="shared" si="2"/>
        <v>0</v>
      </c>
      <c r="I39" s="46"/>
      <c r="J39" s="161"/>
      <c r="K39" s="45"/>
    </row>
    <row r="40" spans="1:11" ht="25.5" x14ac:dyDescent="0.2">
      <c r="A40" s="119" t="s">
        <v>415</v>
      </c>
      <c r="B40" s="93" t="s">
        <v>0</v>
      </c>
      <c r="C40" s="132">
        <f>145*2</f>
        <v>290</v>
      </c>
      <c r="D40" s="35"/>
      <c r="E40" s="36"/>
      <c r="F40" s="46">
        <f t="shared" si="0"/>
        <v>0</v>
      </c>
      <c r="G40" s="46">
        <f t="shared" si="1"/>
        <v>0</v>
      </c>
      <c r="H40" s="46">
        <f t="shared" si="2"/>
        <v>0</v>
      </c>
      <c r="I40" s="46"/>
      <c r="J40" s="161"/>
      <c r="K40" s="45"/>
    </row>
    <row r="41" spans="1:11" ht="25.5" x14ac:dyDescent="0.2">
      <c r="A41" s="119" t="s">
        <v>416</v>
      </c>
      <c r="B41" s="93" t="s">
        <v>0</v>
      </c>
      <c r="C41" s="132">
        <f>540*2</f>
        <v>1080</v>
      </c>
      <c r="D41" s="35"/>
      <c r="E41" s="36"/>
      <c r="F41" s="46">
        <f t="shared" si="0"/>
        <v>0</v>
      </c>
      <c r="G41" s="46">
        <f t="shared" si="1"/>
        <v>0</v>
      </c>
      <c r="H41" s="46">
        <f t="shared" si="2"/>
        <v>0</v>
      </c>
      <c r="I41" s="46"/>
      <c r="J41" s="161"/>
      <c r="K41" s="45"/>
    </row>
    <row r="42" spans="1:11" ht="25.5" x14ac:dyDescent="0.2">
      <c r="A42" s="120" t="s">
        <v>424</v>
      </c>
      <c r="B42" s="51" t="s">
        <v>0</v>
      </c>
      <c r="C42" s="121">
        <v>30</v>
      </c>
      <c r="D42" s="32"/>
      <c r="E42" s="33"/>
      <c r="F42" s="46">
        <f t="shared" si="0"/>
        <v>0</v>
      </c>
      <c r="G42" s="46">
        <f t="shared" si="1"/>
        <v>0</v>
      </c>
      <c r="H42" s="46">
        <f t="shared" si="2"/>
        <v>0</v>
      </c>
      <c r="I42" s="46"/>
      <c r="J42" s="159"/>
      <c r="K42" s="31"/>
    </row>
    <row r="43" spans="1:11" x14ac:dyDescent="0.2">
      <c r="A43" s="92" t="s">
        <v>463</v>
      </c>
      <c r="B43" s="93" t="s">
        <v>0</v>
      </c>
      <c r="C43" s="94">
        <v>16</v>
      </c>
      <c r="D43" s="17"/>
      <c r="E43" s="18"/>
      <c r="F43" s="46">
        <f t="shared" si="0"/>
        <v>0</v>
      </c>
      <c r="G43" s="46">
        <f t="shared" si="1"/>
        <v>0</v>
      </c>
      <c r="H43" s="46">
        <f t="shared" si="2"/>
        <v>0</v>
      </c>
      <c r="I43" s="46"/>
      <c r="J43" s="160"/>
      <c r="K43" s="16"/>
    </row>
    <row r="44" spans="1:11" ht="25.5" x14ac:dyDescent="0.2">
      <c r="A44" s="78" t="s">
        <v>423</v>
      </c>
      <c r="B44" s="74" t="s">
        <v>0</v>
      </c>
      <c r="C44" s="80">
        <v>240</v>
      </c>
      <c r="D44" s="17"/>
      <c r="E44" s="18"/>
      <c r="F44" s="46">
        <f t="shared" si="0"/>
        <v>0</v>
      </c>
      <c r="G44" s="46">
        <f t="shared" si="1"/>
        <v>0</v>
      </c>
      <c r="H44" s="46">
        <f t="shared" si="2"/>
        <v>0</v>
      </c>
      <c r="I44" s="46"/>
      <c r="J44" s="160"/>
      <c r="K44" s="16"/>
    </row>
    <row r="45" spans="1:11" x14ac:dyDescent="0.2">
      <c r="A45" s="78" t="s">
        <v>422</v>
      </c>
      <c r="B45" s="74" t="s">
        <v>0</v>
      </c>
      <c r="C45" s="80">
        <v>12</v>
      </c>
      <c r="D45" s="17"/>
      <c r="E45" s="18"/>
      <c r="F45" s="46">
        <f t="shared" si="0"/>
        <v>0</v>
      </c>
      <c r="G45" s="46">
        <f t="shared" si="1"/>
        <v>0</v>
      </c>
      <c r="H45" s="46">
        <f t="shared" si="2"/>
        <v>0</v>
      </c>
      <c r="I45" s="46"/>
      <c r="J45" s="160"/>
      <c r="K45" s="16"/>
    </row>
    <row r="46" spans="1:11" x14ac:dyDescent="0.2">
      <c r="A46" s="78" t="s">
        <v>421</v>
      </c>
      <c r="B46" s="74" t="s">
        <v>0</v>
      </c>
      <c r="C46" s="80">
        <v>50</v>
      </c>
      <c r="D46" s="17"/>
      <c r="E46" s="18"/>
      <c r="F46" s="46">
        <f t="shared" si="0"/>
        <v>0</v>
      </c>
      <c r="G46" s="46">
        <f t="shared" si="1"/>
        <v>0</v>
      </c>
      <c r="H46" s="46">
        <f t="shared" si="2"/>
        <v>0</v>
      </c>
      <c r="I46" s="46"/>
      <c r="J46" s="160"/>
      <c r="K46" s="16"/>
    </row>
    <row r="47" spans="1:11" ht="25.5" x14ac:dyDescent="0.2">
      <c r="A47" s="119" t="s">
        <v>420</v>
      </c>
      <c r="B47" s="93" t="s">
        <v>0</v>
      </c>
      <c r="C47" s="132">
        <v>400</v>
      </c>
      <c r="D47" s="35"/>
      <c r="E47" s="36"/>
      <c r="F47" s="46">
        <f t="shared" si="0"/>
        <v>0</v>
      </c>
      <c r="G47" s="46">
        <f t="shared" si="1"/>
        <v>0</v>
      </c>
      <c r="H47" s="46">
        <f t="shared" si="2"/>
        <v>0</v>
      </c>
      <c r="I47" s="46"/>
      <c r="J47" s="161"/>
      <c r="K47" s="45"/>
    </row>
    <row r="48" spans="1:11" x14ac:dyDescent="0.2">
      <c r="A48" s="120" t="s">
        <v>417</v>
      </c>
      <c r="B48" s="51" t="s">
        <v>0</v>
      </c>
      <c r="C48" s="121">
        <v>200</v>
      </c>
      <c r="D48" s="32"/>
      <c r="E48" s="33"/>
      <c r="F48" s="46">
        <f t="shared" si="0"/>
        <v>0</v>
      </c>
      <c r="G48" s="46">
        <f t="shared" si="1"/>
        <v>0</v>
      </c>
      <c r="H48" s="46">
        <f t="shared" si="2"/>
        <v>0</v>
      </c>
      <c r="I48" s="46"/>
      <c r="J48" s="159"/>
      <c r="K48" s="34"/>
    </row>
    <row r="49" spans="1:11" x14ac:dyDescent="0.2">
      <c r="A49" s="120" t="s">
        <v>418</v>
      </c>
      <c r="B49" s="51" t="s">
        <v>0</v>
      </c>
      <c r="C49" s="121">
        <v>100</v>
      </c>
      <c r="D49" s="32"/>
      <c r="E49" s="33"/>
      <c r="F49" s="46">
        <f t="shared" si="0"/>
        <v>0</v>
      </c>
      <c r="G49" s="46">
        <f t="shared" si="1"/>
        <v>0</v>
      </c>
      <c r="H49" s="46">
        <f t="shared" si="2"/>
        <v>0</v>
      </c>
      <c r="I49" s="46"/>
      <c r="J49" s="159"/>
      <c r="K49" s="34"/>
    </row>
    <row r="50" spans="1:11" ht="25.5" x14ac:dyDescent="0.2">
      <c r="A50" s="119" t="s">
        <v>399</v>
      </c>
      <c r="B50" s="93" t="s">
        <v>0</v>
      </c>
      <c r="C50" s="132">
        <v>100</v>
      </c>
      <c r="D50" s="35"/>
      <c r="E50" s="36"/>
      <c r="F50" s="46">
        <f t="shared" si="0"/>
        <v>0</v>
      </c>
      <c r="G50" s="46">
        <f t="shared" si="1"/>
        <v>0</v>
      </c>
      <c r="H50" s="46">
        <f t="shared" si="2"/>
        <v>0</v>
      </c>
      <c r="I50" s="46"/>
      <c r="J50" s="161"/>
      <c r="K50" s="45"/>
    </row>
    <row r="51" spans="1:11" ht="25.5" x14ac:dyDescent="0.2">
      <c r="A51" s="119" t="s">
        <v>400</v>
      </c>
      <c r="B51" s="93" t="s">
        <v>0</v>
      </c>
      <c r="C51" s="132">
        <f>445*2</f>
        <v>890</v>
      </c>
      <c r="D51" s="35"/>
      <c r="E51" s="36"/>
      <c r="F51" s="46">
        <f t="shared" si="0"/>
        <v>0</v>
      </c>
      <c r="G51" s="46">
        <f t="shared" si="1"/>
        <v>0</v>
      </c>
      <c r="H51" s="46">
        <f t="shared" si="2"/>
        <v>0</v>
      </c>
      <c r="I51" s="46"/>
      <c r="J51" s="161"/>
      <c r="K51" s="45"/>
    </row>
    <row r="52" spans="1:11" ht="25.5" x14ac:dyDescent="0.2">
      <c r="A52" s="78" t="s">
        <v>419</v>
      </c>
      <c r="B52" s="74" t="s">
        <v>0</v>
      </c>
      <c r="C52" s="80">
        <f>180*2</f>
        <v>360</v>
      </c>
      <c r="D52" s="17"/>
      <c r="E52" s="18"/>
      <c r="F52" s="46">
        <f t="shared" si="0"/>
        <v>0</v>
      </c>
      <c r="G52" s="46">
        <f t="shared" si="1"/>
        <v>0</v>
      </c>
      <c r="H52" s="46">
        <f t="shared" si="2"/>
        <v>0</v>
      </c>
      <c r="I52" s="46"/>
      <c r="J52" s="160"/>
      <c r="K52" s="16"/>
    </row>
    <row r="53" spans="1:11" ht="13.5" thickBot="1" x14ac:dyDescent="0.25">
      <c r="G53" s="149">
        <f>SUM(G2:G52)</f>
        <v>0</v>
      </c>
      <c r="H53" s="149">
        <f>SUM(H2:H52)</f>
        <v>0</v>
      </c>
      <c r="I53" s="157"/>
      <c r="J53" s="162"/>
    </row>
    <row r="54" spans="1:11" x14ac:dyDescent="0.2">
      <c r="A54" s="116"/>
    </row>
    <row r="55" spans="1:11" x14ac:dyDescent="0.2">
      <c r="A55" s="25" t="s">
        <v>344</v>
      </c>
    </row>
    <row r="56" spans="1:11" x14ac:dyDescent="0.2">
      <c r="A56" s="25" t="s">
        <v>349</v>
      </c>
    </row>
    <row r="57" spans="1:11" x14ac:dyDescent="0.2">
      <c r="A57" s="25" t="s">
        <v>350</v>
      </c>
    </row>
    <row r="58" spans="1:11" x14ac:dyDescent="0.2">
      <c r="A58" s="125" t="s">
        <v>425</v>
      </c>
    </row>
    <row r="63" spans="1:11" x14ac:dyDescent="0.2">
      <c r="A63" s="44"/>
    </row>
    <row r="64" spans="1:11" x14ac:dyDescent="0.2">
      <c r="A64" s="44"/>
    </row>
    <row r="65" spans="1:1" x14ac:dyDescent="0.2">
      <c r="A65" s="44"/>
    </row>
  </sheetData>
  <sheetProtection algorithmName="SHA-512" hashValue="Hlk1+mNbDT+5E0AFoXUpjrKx5fhfdxHqlfJrd50MXfyhRQTRGwDPrJJoyIFGWUueyLa8JlHDeNIxYM9W1juKLw==" saltValue="MsOj7r4vlMVs9mdRzveEWA==" spinCount="100000" sheet="1" objects="1" scenarios="1"/>
  <sortState ref="A2:J53">
    <sortCondition ref="A1"/>
  </sortState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5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K81"/>
  <sheetViews>
    <sheetView zoomScaleNormal="100" workbookViewId="0">
      <selection activeCell="I1" sqref="I1:J1"/>
    </sheetView>
  </sheetViews>
  <sheetFormatPr defaultRowHeight="12.75" x14ac:dyDescent="0.2"/>
  <cols>
    <col min="1" max="1" width="53.7109375" style="21" customWidth="1"/>
    <col min="2" max="2" width="7.7109375" style="83" customWidth="1"/>
    <col min="3" max="5" width="7.7109375" style="21" customWidth="1"/>
    <col min="6" max="6" width="9.7109375" style="21" customWidth="1"/>
    <col min="7" max="8" width="12.7109375" style="21" customWidth="1"/>
    <col min="9" max="9" width="24.7109375" style="21" customWidth="1"/>
    <col min="10" max="10" width="12.7109375" style="21" customWidth="1"/>
    <col min="11" max="11" width="20.7109375" style="21" customWidth="1"/>
    <col min="12" max="16384" width="9.140625" style="21"/>
  </cols>
  <sheetData>
    <row r="1" spans="1:11" ht="38.25" x14ac:dyDescent="0.2">
      <c r="A1" s="66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20" t="s">
        <v>557</v>
      </c>
      <c r="J1" s="8" t="s">
        <v>560</v>
      </c>
      <c r="K1" s="19" t="s">
        <v>177</v>
      </c>
    </row>
    <row r="2" spans="1:11" x14ac:dyDescent="0.2">
      <c r="A2" s="75" t="s">
        <v>242</v>
      </c>
      <c r="B2" s="74" t="s">
        <v>0</v>
      </c>
      <c r="C2" s="75">
        <v>60</v>
      </c>
      <c r="D2" s="11"/>
      <c r="E2" s="12"/>
      <c r="F2" s="76">
        <f t="shared" ref="F2:F33" si="0">D2*E2+D2</f>
        <v>0</v>
      </c>
      <c r="G2" s="76">
        <f t="shared" ref="G2:G33" si="1">D2*C2</f>
        <v>0</v>
      </c>
      <c r="H2" s="76">
        <f t="shared" ref="H2:H33" si="2">G2*E2+G2</f>
        <v>0</v>
      </c>
      <c r="I2" s="11"/>
      <c r="J2" s="136"/>
      <c r="K2" s="10"/>
    </row>
    <row r="3" spans="1:11" x14ac:dyDescent="0.2">
      <c r="A3" s="75" t="s">
        <v>255</v>
      </c>
      <c r="B3" s="74" t="s">
        <v>0</v>
      </c>
      <c r="C3" s="75">
        <v>30</v>
      </c>
      <c r="D3" s="11"/>
      <c r="E3" s="12"/>
      <c r="F3" s="76">
        <f t="shared" si="0"/>
        <v>0</v>
      </c>
      <c r="G3" s="76">
        <f t="shared" si="1"/>
        <v>0</v>
      </c>
      <c r="H3" s="76">
        <f t="shared" si="2"/>
        <v>0</v>
      </c>
      <c r="I3" s="11"/>
      <c r="J3" s="136"/>
      <c r="K3" s="10"/>
    </row>
    <row r="4" spans="1:11" x14ac:dyDescent="0.2">
      <c r="A4" s="75" t="s">
        <v>254</v>
      </c>
      <c r="B4" s="74" t="s">
        <v>0</v>
      </c>
      <c r="C4" s="75">
        <v>100</v>
      </c>
      <c r="D4" s="11"/>
      <c r="E4" s="12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36"/>
      <c r="K4" s="10"/>
    </row>
    <row r="5" spans="1:11" x14ac:dyDescent="0.2">
      <c r="A5" s="75" t="s">
        <v>252</v>
      </c>
      <c r="B5" s="74" t="s">
        <v>0</v>
      </c>
      <c r="C5" s="75">
        <v>40</v>
      </c>
      <c r="D5" s="11"/>
      <c r="E5" s="12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36"/>
      <c r="K5" s="10"/>
    </row>
    <row r="6" spans="1:11" x14ac:dyDescent="0.2">
      <c r="A6" s="75" t="s">
        <v>256</v>
      </c>
      <c r="B6" s="74" t="s">
        <v>0</v>
      </c>
      <c r="C6" s="75">
        <v>30</v>
      </c>
      <c r="D6" s="11"/>
      <c r="E6" s="12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36"/>
      <c r="K6" s="10"/>
    </row>
    <row r="7" spans="1:11" x14ac:dyDescent="0.2">
      <c r="A7" s="75" t="s">
        <v>253</v>
      </c>
      <c r="B7" s="74" t="s">
        <v>0</v>
      </c>
      <c r="C7" s="75">
        <v>30</v>
      </c>
      <c r="D7" s="11"/>
      <c r="E7" s="12"/>
      <c r="F7" s="76">
        <f t="shared" si="0"/>
        <v>0</v>
      </c>
      <c r="G7" s="76">
        <f t="shared" si="1"/>
        <v>0</v>
      </c>
      <c r="H7" s="76">
        <f t="shared" si="2"/>
        <v>0</v>
      </c>
      <c r="I7" s="11"/>
      <c r="J7" s="136"/>
      <c r="K7" s="10"/>
    </row>
    <row r="8" spans="1:11" x14ac:dyDescent="0.2">
      <c r="A8" s="75" t="s">
        <v>39</v>
      </c>
      <c r="B8" s="74" t="s">
        <v>0</v>
      </c>
      <c r="C8" s="75">
        <v>140</v>
      </c>
      <c r="D8" s="11"/>
      <c r="E8" s="12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36"/>
      <c r="K8" s="10"/>
    </row>
    <row r="9" spans="1:11" x14ac:dyDescent="0.2">
      <c r="A9" s="75" t="s">
        <v>250</v>
      </c>
      <c r="B9" s="74" t="s">
        <v>23</v>
      </c>
      <c r="C9" s="75">
        <v>40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36"/>
      <c r="K9" s="10"/>
    </row>
    <row r="10" spans="1:11" x14ac:dyDescent="0.2">
      <c r="A10" s="75" t="s">
        <v>433</v>
      </c>
      <c r="B10" s="74" t="s">
        <v>0</v>
      </c>
      <c r="C10" s="75">
        <v>10</v>
      </c>
      <c r="D10" s="11"/>
      <c r="E10" s="12"/>
      <c r="F10" s="76">
        <f t="shared" si="0"/>
        <v>0</v>
      </c>
      <c r="G10" s="76">
        <f t="shared" si="1"/>
        <v>0</v>
      </c>
      <c r="H10" s="76">
        <f t="shared" si="2"/>
        <v>0</v>
      </c>
      <c r="I10" s="11"/>
      <c r="J10" s="136"/>
      <c r="K10" s="10"/>
    </row>
    <row r="11" spans="1:11" x14ac:dyDescent="0.2">
      <c r="A11" s="75" t="s">
        <v>432</v>
      </c>
      <c r="B11" s="74" t="s">
        <v>0</v>
      </c>
      <c r="C11" s="75">
        <v>10</v>
      </c>
      <c r="D11" s="11"/>
      <c r="E11" s="12"/>
      <c r="F11" s="76">
        <f t="shared" si="0"/>
        <v>0</v>
      </c>
      <c r="G11" s="76">
        <f t="shared" si="1"/>
        <v>0</v>
      </c>
      <c r="H11" s="76">
        <f t="shared" si="2"/>
        <v>0</v>
      </c>
      <c r="I11" s="11"/>
      <c r="J11" s="136"/>
      <c r="K11" s="10"/>
    </row>
    <row r="12" spans="1:11" x14ac:dyDescent="0.2">
      <c r="A12" s="75" t="s">
        <v>211</v>
      </c>
      <c r="B12" s="74" t="s">
        <v>0</v>
      </c>
      <c r="C12" s="75">
        <v>20</v>
      </c>
      <c r="D12" s="11"/>
      <c r="E12" s="12"/>
      <c r="F12" s="76">
        <f t="shared" si="0"/>
        <v>0</v>
      </c>
      <c r="G12" s="76">
        <f t="shared" si="1"/>
        <v>0</v>
      </c>
      <c r="H12" s="76">
        <f t="shared" si="2"/>
        <v>0</v>
      </c>
      <c r="I12" s="11"/>
      <c r="J12" s="136"/>
      <c r="K12" s="10"/>
    </row>
    <row r="13" spans="1:11" x14ac:dyDescent="0.2">
      <c r="A13" s="75" t="s">
        <v>210</v>
      </c>
      <c r="B13" s="74" t="s">
        <v>23</v>
      </c>
      <c r="C13" s="75">
        <v>10</v>
      </c>
      <c r="D13" s="11"/>
      <c r="E13" s="12"/>
      <c r="F13" s="76">
        <f t="shared" si="0"/>
        <v>0</v>
      </c>
      <c r="G13" s="76">
        <f t="shared" si="1"/>
        <v>0</v>
      </c>
      <c r="H13" s="76">
        <f t="shared" si="2"/>
        <v>0</v>
      </c>
      <c r="I13" s="11"/>
      <c r="J13" s="136"/>
      <c r="K13" s="10"/>
    </row>
    <row r="14" spans="1:11" ht="25.5" x14ac:dyDescent="0.2">
      <c r="A14" s="73" t="s">
        <v>238</v>
      </c>
      <c r="B14" s="74" t="s">
        <v>0</v>
      </c>
      <c r="C14" s="75">
        <v>8</v>
      </c>
      <c r="D14" s="11"/>
      <c r="E14" s="12"/>
      <c r="F14" s="76">
        <f t="shared" si="0"/>
        <v>0</v>
      </c>
      <c r="G14" s="76">
        <f t="shared" si="1"/>
        <v>0</v>
      </c>
      <c r="H14" s="76">
        <f t="shared" si="2"/>
        <v>0</v>
      </c>
      <c r="I14" s="11"/>
      <c r="J14" s="136"/>
      <c r="K14" s="10"/>
    </row>
    <row r="15" spans="1:11" ht="25.5" x14ac:dyDescent="0.2">
      <c r="A15" s="73" t="s">
        <v>240</v>
      </c>
      <c r="B15" s="74" t="s">
        <v>0</v>
      </c>
      <c r="C15" s="75">
        <v>8</v>
      </c>
      <c r="D15" s="11"/>
      <c r="E15" s="12"/>
      <c r="F15" s="76">
        <f t="shared" si="0"/>
        <v>0</v>
      </c>
      <c r="G15" s="76">
        <f t="shared" si="1"/>
        <v>0</v>
      </c>
      <c r="H15" s="76">
        <f t="shared" si="2"/>
        <v>0</v>
      </c>
      <c r="I15" s="11"/>
      <c r="J15" s="136"/>
      <c r="K15" s="10"/>
    </row>
    <row r="16" spans="1:11" ht="25.5" x14ac:dyDescent="0.2">
      <c r="A16" s="73" t="s">
        <v>239</v>
      </c>
      <c r="B16" s="74" t="s">
        <v>0</v>
      </c>
      <c r="C16" s="75">
        <v>8</v>
      </c>
      <c r="D16" s="11"/>
      <c r="E16" s="12"/>
      <c r="F16" s="76">
        <f t="shared" si="0"/>
        <v>0</v>
      </c>
      <c r="G16" s="76">
        <f t="shared" si="1"/>
        <v>0</v>
      </c>
      <c r="H16" s="76">
        <f t="shared" si="2"/>
        <v>0</v>
      </c>
      <c r="I16" s="11"/>
      <c r="J16" s="136"/>
      <c r="K16" s="10"/>
    </row>
    <row r="17" spans="1:11" x14ac:dyDescent="0.2">
      <c r="A17" s="75" t="s">
        <v>547</v>
      </c>
      <c r="B17" s="74" t="s">
        <v>23</v>
      </c>
      <c r="C17" s="75">
        <v>20</v>
      </c>
      <c r="D17" s="11"/>
      <c r="E17" s="12"/>
      <c r="F17" s="76">
        <f t="shared" si="0"/>
        <v>0</v>
      </c>
      <c r="G17" s="76">
        <f t="shared" si="1"/>
        <v>0</v>
      </c>
      <c r="H17" s="76">
        <f t="shared" si="2"/>
        <v>0</v>
      </c>
      <c r="I17" s="11"/>
      <c r="J17" s="136"/>
      <c r="K17" s="10"/>
    </row>
    <row r="18" spans="1:11" x14ac:dyDescent="0.2">
      <c r="A18" s="75" t="s">
        <v>434</v>
      </c>
      <c r="B18" s="74" t="s">
        <v>0</v>
      </c>
      <c r="C18" s="75">
        <v>20</v>
      </c>
      <c r="D18" s="11"/>
      <c r="E18" s="12"/>
      <c r="F18" s="76">
        <f t="shared" si="0"/>
        <v>0</v>
      </c>
      <c r="G18" s="76">
        <f t="shared" si="1"/>
        <v>0</v>
      </c>
      <c r="H18" s="76">
        <f t="shared" si="2"/>
        <v>0</v>
      </c>
      <c r="I18" s="11"/>
      <c r="J18" s="136"/>
      <c r="K18" s="10"/>
    </row>
    <row r="19" spans="1:11" x14ac:dyDescent="0.2">
      <c r="A19" s="75" t="s">
        <v>435</v>
      </c>
      <c r="B19" s="74" t="s">
        <v>0</v>
      </c>
      <c r="C19" s="75">
        <v>20</v>
      </c>
      <c r="D19" s="11"/>
      <c r="E19" s="12"/>
      <c r="F19" s="76">
        <f t="shared" si="0"/>
        <v>0</v>
      </c>
      <c r="G19" s="76">
        <f t="shared" si="1"/>
        <v>0</v>
      </c>
      <c r="H19" s="76">
        <f t="shared" si="2"/>
        <v>0</v>
      </c>
      <c r="I19" s="11"/>
      <c r="J19" s="136"/>
      <c r="K19" s="10"/>
    </row>
    <row r="20" spans="1:11" x14ac:dyDescent="0.2">
      <c r="A20" s="75" t="s">
        <v>305</v>
      </c>
      <c r="B20" s="74" t="s">
        <v>0</v>
      </c>
      <c r="C20" s="75">
        <v>20</v>
      </c>
      <c r="D20" s="11"/>
      <c r="E20" s="12"/>
      <c r="F20" s="76">
        <f t="shared" si="0"/>
        <v>0</v>
      </c>
      <c r="G20" s="76">
        <f t="shared" si="1"/>
        <v>0</v>
      </c>
      <c r="H20" s="76">
        <f t="shared" si="2"/>
        <v>0</v>
      </c>
      <c r="I20" s="11"/>
      <c r="J20" s="136"/>
      <c r="K20" s="10"/>
    </row>
    <row r="21" spans="1:11" x14ac:dyDescent="0.2">
      <c r="A21" s="75" t="s">
        <v>306</v>
      </c>
      <c r="B21" s="74" t="s">
        <v>0</v>
      </c>
      <c r="C21" s="75">
        <v>20</v>
      </c>
      <c r="D21" s="11"/>
      <c r="E21" s="12"/>
      <c r="F21" s="76">
        <f t="shared" si="0"/>
        <v>0</v>
      </c>
      <c r="G21" s="76">
        <f t="shared" si="1"/>
        <v>0</v>
      </c>
      <c r="H21" s="76">
        <f t="shared" si="2"/>
        <v>0</v>
      </c>
      <c r="I21" s="11"/>
      <c r="J21" s="136"/>
      <c r="K21" s="10"/>
    </row>
    <row r="22" spans="1:11" x14ac:dyDescent="0.2">
      <c r="A22" s="75" t="s">
        <v>307</v>
      </c>
      <c r="B22" s="74" t="s">
        <v>0</v>
      </c>
      <c r="C22" s="75">
        <v>80</v>
      </c>
      <c r="D22" s="11"/>
      <c r="E22" s="12"/>
      <c r="F22" s="76">
        <f t="shared" si="0"/>
        <v>0</v>
      </c>
      <c r="G22" s="76">
        <f t="shared" si="1"/>
        <v>0</v>
      </c>
      <c r="H22" s="76">
        <f t="shared" si="2"/>
        <v>0</v>
      </c>
      <c r="I22" s="11"/>
      <c r="J22" s="136"/>
      <c r="K22" s="10"/>
    </row>
    <row r="23" spans="1:11" x14ac:dyDescent="0.2">
      <c r="A23" s="75" t="s">
        <v>248</v>
      </c>
      <c r="B23" s="74" t="s">
        <v>0</v>
      </c>
      <c r="C23" s="75">
        <v>40</v>
      </c>
      <c r="D23" s="11"/>
      <c r="E23" s="12"/>
      <c r="F23" s="76">
        <f t="shared" si="0"/>
        <v>0</v>
      </c>
      <c r="G23" s="76">
        <f t="shared" si="1"/>
        <v>0</v>
      </c>
      <c r="H23" s="76">
        <f t="shared" si="2"/>
        <v>0</v>
      </c>
      <c r="I23" s="11"/>
      <c r="J23" s="136"/>
      <c r="K23" s="10"/>
    </row>
    <row r="24" spans="1:11" x14ac:dyDescent="0.2">
      <c r="A24" s="75" t="s">
        <v>249</v>
      </c>
      <c r="B24" s="74" t="s">
        <v>0</v>
      </c>
      <c r="C24" s="75">
        <v>20</v>
      </c>
      <c r="D24" s="11"/>
      <c r="E24" s="12"/>
      <c r="F24" s="76">
        <f t="shared" si="0"/>
        <v>0</v>
      </c>
      <c r="G24" s="76">
        <f t="shared" si="1"/>
        <v>0</v>
      </c>
      <c r="H24" s="76">
        <f t="shared" si="2"/>
        <v>0</v>
      </c>
      <c r="I24" s="11"/>
      <c r="J24" s="136"/>
      <c r="K24" s="10"/>
    </row>
    <row r="25" spans="1:11" x14ac:dyDescent="0.2">
      <c r="A25" s="75" t="s">
        <v>326</v>
      </c>
      <c r="B25" s="74" t="s">
        <v>0</v>
      </c>
      <c r="C25" s="75">
        <v>200</v>
      </c>
      <c r="D25" s="11"/>
      <c r="E25" s="12"/>
      <c r="F25" s="76">
        <f t="shared" si="0"/>
        <v>0</v>
      </c>
      <c r="G25" s="76">
        <f t="shared" si="1"/>
        <v>0</v>
      </c>
      <c r="H25" s="76">
        <f t="shared" si="2"/>
        <v>0</v>
      </c>
      <c r="I25" s="11"/>
      <c r="J25" s="136"/>
      <c r="K25" s="10"/>
    </row>
    <row r="26" spans="1:11" x14ac:dyDescent="0.2">
      <c r="A26" s="75" t="s">
        <v>308</v>
      </c>
      <c r="B26" s="74" t="s">
        <v>0</v>
      </c>
      <c r="C26" s="75">
        <v>10</v>
      </c>
      <c r="D26" s="11"/>
      <c r="E26" s="12"/>
      <c r="F26" s="76">
        <f t="shared" si="0"/>
        <v>0</v>
      </c>
      <c r="G26" s="76">
        <f t="shared" si="1"/>
        <v>0</v>
      </c>
      <c r="H26" s="76">
        <f t="shared" si="2"/>
        <v>0</v>
      </c>
      <c r="I26" s="11"/>
      <c r="J26" s="136"/>
      <c r="K26" s="10"/>
    </row>
    <row r="27" spans="1:11" x14ac:dyDescent="0.2">
      <c r="A27" s="75" t="s">
        <v>251</v>
      </c>
      <c r="B27" s="74" t="s">
        <v>0</v>
      </c>
      <c r="C27" s="75">
        <v>20</v>
      </c>
      <c r="D27" s="11"/>
      <c r="E27" s="12"/>
      <c r="F27" s="76">
        <f t="shared" si="0"/>
        <v>0</v>
      </c>
      <c r="G27" s="76">
        <f t="shared" si="1"/>
        <v>0</v>
      </c>
      <c r="H27" s="76">
        <f t="shared" si="2"/>
        <v>0</v>
      </c>
      <c r="I27" s="11"/>
      <c r="J27" s="136"/>
      <c r="K27" s="10"/>
    </row>
    <row r="28" spans="1:11" x14ac:dyDescent="0.2">
      <c r="A28" s="75" t="s">
        <v>327</v>
      </c>
      <c r="B28" s="74" t="s">
        <v>0</v>
      </c>
      <c r="C28" s="75">
        <v>120</v>
      </c>
      <c r="D28" s="11"/>
      <c r="E28" s="12"/>
      <c r="F28" s="76">
        <f t="shared" si="0"/>
        <v>0</v>
      </c>
      <c r="G28" s="76">
        <f t="shared" si="1"/>
        <v>0</v>
      </c>
      <c r="H28" s="76">
        <f t="shared" si="2"/>
        <v>0</v>
      </c>
      <c r="I28" s="11"/>
      <c r="J28" s="136"/>
      <c r="K28" s="10"/>
    </row>
    <row r="29" spans="1:11" x14ac:dyDescent="0.2">
      <c r="A29" s="75" t="s">
        <v>436</v>
      </c>
      <c r="B29" s="74" t="s">
        <v>0</v>
      </c>
      <c r="C29" s="75">
        <v>20</v>
      </c>
      <c r="D29" s="11"/>
      <c r="E29" s="12"/>
      <c r="F29" s="76">
        <f t="shared" si="0"/>
        <v>0</v>
      </c>
      <c r="G29" s="76">
        <f t="shared" si="1"/>
        <v>0</v>
      </c>
      <c r="H29" s="76">
        <f t="shared" si="2"/>
        <v>0</v>
      </c>
      <c r="I29" s="11"/>
      <c r="J29" s="136"/>
      <c r="K29" s="10"/>
    </row>
    <row r="30" spans="1:11" x14ac:dyDescent="0.2">
      <c r="A30" s="75" t="s">
        <v>438</v>
      </c>
      <c r="B30" s="74" t="s">
        <v>0</v>
      </c>
      <c r="C30" s="75">
        <v>30</v>
      </c>
      <c r="D30" s="11"/>
      <c r="E30" s="12"/>
      <c r="F30" s="76">
        <f t="shared" si="0"/>
        <v>0</v>
      </c>
      <c r="G30" s="76">
        <f t="shared" si="1"/>
        <v>0</v>
      </c>
      <c r="H30" s="76">
        <f t="shared" si="2"/>
        <v>0</v>
      </c>
      <c r="I30" s="11"/>
      <c r="J30" s="136"/>
      <c r="K30" s="10"/>
    </row>
    <row r="31" spans="1:11" x14ac:dyDescent="0.2">
      <c r="A31" s="75" t="s">
        <v>437</v>
      </c>
      <c r="B31" s="74" t="s">
        <v>0</v>
      </c>
      <c r="C31" s="75">
        <v>30</v>
      </c>
      <c r="D31" s="11"/>
      <c r="E31" s="12"/>
      <c r="F31" s="76">
        <f t="shared" si="0"/>
        <v>0</v>
      </c>
      <c r="G31" s="76">
        <f t="shared" si="1"/>
        <v>0</v>
      </c>
      <c r="H31" s="76">
        <f t="shared" si="2"/>
        <v>0</v>
      </c>
      <c r="I31" s="11"/>
      <c r="J31" s="136"/>
      <c r="K31" s="10"/>
    </row>
    <row r="32" spans="1:11" x14ac:dyDescent="0.2">
      <c r="A32" s="75" t="s">
        <v>38</v>
      </c>
      <c r="B32" s="74" t="s">
        <v>0</v>
      </c>
      <c r="C32" s="75">
        <v>120</v>
      </c>
      <c r="D32" s="11"/>
      <c r="E32" s="12"/>
      <c r="F32" s="76">
        <f t="shared" si="0"/>
        <v>0</v>
      </c>
      <c r="G32" s="76">
        <f t="shared" si="1"/>
        <v>0</v>
      </c>
      <c r="H32" s="76">
        <f t="shared" si="2"/>
        <v>0</v>
      </c>
      <c r="I32" s="11"/>
      <c r="J32" s="136"/>
      <c r="K32" s="10"/>
    </row>
    <row r="33" spans="1:11" x14ac:dyDescent="0.2">
      <c r="A33" s="75" t="s">
        <v>243</v>
      </c>
      <c r="B33" s="74" t="s">
        <v>0</v>
      </c>
      <c r="C33" s="75">
        <v>60</v>
      </c>
      <c r="D33" s="11"/>
      <c r="E33" s="12"/>
      <c r="F33" s="76">
        <f t="shared" si="0"/>
        <v>0</v>
      </c>
      <c r="G33" s="76">
        <f t="shared" si="1"/>
        <v>0</v>
      </c>
      <c r="H33" s="76">
        <f t="shared" si="2"/>
        <v>0</v>
      </c>
      <c r="I33" s="11"/>
      <c r="J33" s="136"/>
      <c r="K33" s="10"/>
    </row>
    <row r="34" spans="1:11" x14ac:dyDescent="0.2">
      <c r="A34" s="75" t="s">
        <v>37</v>
      </c>
      <c r="B34" s="74" t="s">
        <v>0</v>
      </c>
      <c r="C34" s="75">
        <v>1000</v>
      </c>
      <c r="D34" s="11"/>
      <c r="E34" s="12"/>
      <c r="F34" s="76">
        <f t="shared" ref="F34:F65" si="3">D34*E34+D34</f>
        <v>0</v>
      </c>
      <c r="G34" s="76">
        <f t="shared" ref="G34:G65" si="4">D34*C34</f>
        <v>0</v>
      </c>
      <c r="H34" s="76">
        <f t="shared" ref="H34:H65" si="5">G34*E34+G34</f>
        <v>0</v>
      </c>
      <c r="I34" s="11"/>
      <c r="J34" s="136"/>
      <c r="K34" s="10"/>
    </row>
    <row r="35" spans="1:11" x14ac:dyDescent="0.2">
      <c r="A35" s="75" t="s">
        <v>36</v>
      </c>
      <c r="B35" s="74" t="s">
        <v>0</v>
      </c>
      <c r="C35" s="75">
        <v>800</v>
      </c>
      <c r="D35" s="11"/>
      <c r="E35" s="12"/>
      <c r="F35" s="76">
        <f t="shared" si="3"/>
        <v>0</v>
      </c>
      <c r="G35" s="76">
        <f t="shared" si="4"/>
        <v>0</v>
      </c>
      <c r="H35" s="76">
        <f t="shared" si="5"/>
        <v>0</v>
      </c>
      <c r="I35" s="11"/>
      <c r="J35" s="136"/>
      <c r="K35" s="10"/>
    </row>
    <row r="36" spans="1:11" x14ac:dyDescent="0.2">
      <c r="A36" s="75" t="s">
        <v>539</v>
      </c>
      <c r="B36" s="74" t="s">
        <v>23</v>
      </c>
      <c r="C36" s="75">
        <v>20</v>
      </c>
      <c r="D36" s="11"/>
      <c r="E36" s="12"/>
      <c r="F36" s="76">
        <f t="shared" si="3"/>
        <v>0</v>
      </c>
      <c r="G36" s="76">
        <f t="shared" si="4"/>
        <v>0</v>
      </c>
      <c r="H36" s="76">
        <f t="shared" si="5"/>
        <v>0</v>
      </c>
      <c r="I36" s="11"/>
      <c r="J36" s="136"/>
      <c r="K36" s="10"/>
    </row>
    <row r="37" spans="1:11" x14ac:dyDescent="0.2">
      <c r="A37" s="75" t="s">
        <v>428</v>
      </c>
      <c r="B37" s="74" t="s">
        <v>0</v>
      </c>
      <c r="C37" s="75">
        <v>200</v>
      </c>
      <c r="D37" s="11"/>
      <c r="E37" s="12"/>
      <c r="F37" s="76">
        <f t="shared" si="3"/>
        <v>0</v>
      </c>
      <c r="G37" s="76">
        <f t="shared" si="4"/>
        <v>0</v>
      </c>
      <c r="H37" s="76">
        <f t="shared" si="5"/>
        <v>0</v>
      </c>
      <c r="I37" s="11"/>
      <c r="J37" s="136"/>
      <c r="K37" s="10"/>
    </row>
    <row r="38" spans="1:11" x14ac:dyDescent="0.2">
      <c r="A38" s="75" t="s">
        <v>429</v>
      </c>
      <c r="B38" s="74" t="s">
        <v>0</v>
      </c>
      <c r="C38" s="75">
        <v>200</v>
      </c>
      <c r="D38" s="11"/>
      <c r="E38" s="12"/>
      <c r="F38" s="76">
        <f t="shared" si="3"/>
        <v>0</v>
      </c>
      <c r="G38" s="76">
        <f t="shared" si="4"/>
        <v>0</v>
      </c>
      <c r="H38" s="76">
        <f t="shared" si="5"/>
        <v>0</v>
      </c>
      <c r="I38" s="11"/>
      <c r="J38" s="136"/>
      <c r="K38" s="10"/>
    </row>
    <row r="39" spans="1:11" x14ac:dyDescent="0.2">
      <c r="A39" s="75" t="s">
        <v>430</v>
      </c>
      <c r="B39" s="74" t="s">
        <v>0</v>
      </c>
      <c r="C39" s="75">
        <v>200</v>
      </c>
      <c r="D39" s="11"/>
      <c r="E39" s="12"/>
      <c r="F39" s="76">
        <f t="shared" si="3"/>
        <v>0</v>
      </c>
      <c r="G39" s="76">
        <f t="shared" si="4"/>
        <v>0</v>
      </c>
      <c r="H39" s="76">
        <f t="shared" si="5"/>
        <v>0</v>
      </c>
      <c r="I39" s="11"/>
      <c r="J39" s="136"/>
      <c r="K39" s="10"/>
    </row>
    <row r="40" spans="1:11" x14ac:dyDescent="0.2">
      <c r="A40" s="75" t="s">
        <v>431</v>
      </c>
      <c r="B40" s="74" t="s">
        <v>0</v>
      </c>
      <c r="C40" s="75">
        <v>200</v>
      </c>
      <c r="D40" s="11"/>
      <c r="E40" s="12"/>
      <c r="F40" s="76">
        <f t="shared" si="3"/>
        <v>0</v>
      </c>
      <c r="G40" s="76">
        <f t="shared" si="4"/>
        <v>0</v>
      </c>
      <c r="H40" s="76">
        <f t="shared" si="5"/>
        <v>0</v>
      </c>
      <c r="I40" s="11"/>
      <c r="J40" s="136"/>
      <c r="K40" s="10"/>
    </row>
    <row r="41" spans="1:11" x14ac:dyDescent="0.2">
      <c r="A41" s="75" t="s">
        <v>427</v>
      </c>
      <c r="B41" s="74" t="s">
        <v>0</v>
      </c>
      <c r="C41" s="75">
        <v>200</v>
      </c>
      <c r="D41" s="11"/>
      <c r="E41" s="12"/>
      <c r="F41" s="76">
        <f t="shared" si="3"/>
        <v>0</v>
      </c>
      <c r="G41" s="76">
        <f t="shared" si="4"/>
        <v>0</v>
      </c>
      <c r="H41" s="76">
        <f t="shared" si="5"/>
        <v>0</v>
      </c>
      <c r="I41" s="11"/>
      <c r="J41" s="136"/>
      <c r="K41" s="10"/>
    </row>
    <row r="42" spans="1:11" x14ac:dyDescent="0.2">
      <c r="A42" s="75" t="s">
        <v>35</v>
      </c>
      <c r="B42" s="74" t="s">
        <v>0</v>
      </c>
      <c r="C42" s="75">
        <v>200</v>
      </c>
      <c r="D42" s="11"/>
      <c r="E42" s="12"/>
      <c r="F42" s="76">
        <f t="shared" si="3"/>
        <v>0</v>
      </c>
      <c r="G42" s="76">
        <f t="shared" si="4"/>
        <v>0</v>
      </c>
      <c r="H42" s="76">
        <f t="shared" si="5"/>
        <v>0</v>
      </c>
      <c r="I42" s="11"/>
      <c r="J42" s="136"/>
      <c r="K42" s="10"/>
    </row>
    <row r="43" spans="1:11" x14ac:dyDescent="0.2">
      <c r="A43" s="75" t="s">
        <v>302</v>
      </c>
      <c r="B43" s="74" t="s">
        <v>0</v>
      </c>
      <c r="C43" s="75">
        <v>200</v>
      </c>
      <c r="D43" s="11"/>
      <c r="E43" s="12"/>
      <c r="F43" s="76">
        <f t="shared" si="3"/>
        <v>0</v>
      </c>
      <c r="G43" s="76">
        <f t="shared" si="4"/>
        <v>0</v>
      </c>
      <c r="H43" s="76">
        <f t="shared" si="5"/>
        <v>0</v>
      </c>
      <c r="I43" s="11"/>
      <c r="J43" s="136"/>
      <c r="K43" s="10"/>
    </row>
    <row r="44" spans="1:11" x14ac:dyDescent="0.2">
      <c r="A44" s="75" t="s">
        <v>324</v>
      </c>
      <c r="B44" s="74" t="s">
        <v>0</v>
      </c>
      <c r="C44" s="75">
        <v>200</v>
      </c>
      <c r="D44" s="11"/>
      <c r="E44" s="12"/>
      <c r="F44" s="76">
        <f t="shared" si="3"/>
        <v>0</v>
      </c>
      <c r="G44" s="76">
        <f t="shared" si="4"/>
        <v>0</v>
      </c>
      <c r="H44" s="76">
        <f t="shared" si="5"/>
        <v>0</v>
      </c>
      <c r="I44" s="11"/>
      <c r="J44" s="136"/>
      <c r="K44" s="10"/>
    </row>
    <row r="45" spans="1:11" x14ac:dyDescent="0.2">
      <c r="A45" s="75" t="s">
        <v>325</v>
      </c>
      <c r="B45" s="74" t="s">
        <v>0</v>
      </c>
      <c r="C45" s="75">
        <v>200</v>
      </c>
      <c r="D45" s="11"/>
      <c r="E45" s="12"/>
      <c r="F45" s="76">
        <f t="shared" si="3"/>
        <v>0</v>
      </c>
      <c r="G45" s="76">
        <f t="shared" si="4"/>
        <v>0</v>
      </c>
      <c r="H45" s="76">
        <f t="shared" si="5"/>
        <v>0</v>
      </c>
      <c r="I45" s="11"/>
      <c r="J45" s="136"/>
      <c r="K45" s="10"/>
    </row>
    <row r="46" spans="1:11" x14ac:dyDescent="0.2">
      <c r="A46" s="75" t="s">
        <v>303</v>
      </c>
      <c r="B46" s="74" t="s">
        <v>0</v>
      </c>
      <c r="C46" s="75">
        <v>100</v>
      </c>
      <c r="D46" s="11"/>
      <c r="E46" s="12"/>
      <c r="F46" s="76">
        <f t="shared" si="3"/>
        <v>0</v>
      </c>
      <c r="G46" s="76">
        <f t="shared" si="4"/>
        <v>0</v>
      </c>
      <c r="H46" s="76">
        <f t="shared" si="5"/>
        <v>0</v>
      </c>
      <c r="I46" s="11"/>
      <c r="J46" s="136"/>
      <c r="K46" s="10"/>
    </row>
    <row r="47" spans="1:11" x14ac:dyDescent="0.2">
      <c r="A47" s="75" t="s">
        <v>304</v>
      </c>
      <c r="B47" s="74" t="s">
        <v>0</v>
      </c>
      <c r="C47" s="75">
        <v>100</v>
      </c>
      <c r="D47" s="11"/>
      <c r="E47" s="12"/>
      <c r="F47" s="76">
        <f t="shared" si="3"/>
        <v>0</v>
      </c>
      <c r="G47" s="76">
        <f t="shared" si="4"/>
        <v>0</v>
      </c>
      <c r="H47" s="76">
        <f t="shared" si="5"/>
        <v>0</v>
      </c>
      <c r="I47" s="11"/>
      <c r="J47" s="136"/>
      <c r="K47" s="10"/>
    </row>
    <row r="48" spans="1:11" x14ac:dyDescent="0.2">
      <c r="A48" s="75" t="s">
        <v>228</v>
      </c>
      <c r="B48" s="74" t="s">
        <v>0</v>
      </c>
      <c r="C48" s="75">
        <v>100</v>
      </c>
      <c r="D48" s="11"/>
      <c r="E48" s="12"/>
      <c r="F48" s="76">
        <f t="shared" si="3"/>
        <v>0</v>
      </c>
      <c r="G48" s="76">
        <f t="shared" si="4"/>
        <v>0</v>
      </c>
      <c r="H48" s="76">
        <f t="shared" si="5"/>
        <v>0</v>
      </c>
      <c r="I48" s="11"/>
      <c r="J48" s="136"/>
      <c r="K48" s="10"/>
    </row>
    <row r="49" spans="1:11" x14ac:dyDescent="0.2">
      <c r="A49" s="75" t="s">
        <v>301</v>
      </c>
      <c r="B49" s="74" t="s">
        <v>0</v>
      </c>
      <c r="C49" s="75">
        <v>100</v>
      </c>
      <c r="D49" s="11"/>
      <c r="E49" s="12"/>
      <c r="F49" s="76">
        <f t="shared" si="3"/>
        <v>0</v>
      </c>
      <c r="G49" s="76">
        <f t="shared" si="4"/>
        <v>0</v>
      </c>
      <c r="H49" s="76">
        <f t="shared" si="5"/>
        <v>0</v>
      </c>
      <c r="I49" s="11"/>
      <c r="J49" s="136"/>
      <c r="K49" s="10"/>
    </row>
    <row r="50" spans="1:11" ht="25.5" x14ac:dyDescent="0.2">
      <c r="A50" s="73" t="s">
        <v>237</v>
      </c>
      <c r="B50" s="74" t="s">
        <v>0</v>
      </c>
      <c r="C50" s="75">
        <v>8</v>
      </c>
      <c r="D50" s="11"/>
      <c r="E50" s="12"/>
      <c r="F50" s="76">
        <f t="shared" si="3"/>
        <v>0</v>
      </c>
      <c r="G50" s="76">
        <f t="shared" si="4"/>
        <v>0</v>
      </c>
      <c r="H50" s="76">
        <f t="shared" si="5"/>
        <v>0</v>
      </c>
      <c r="I50" s="11"/>
      <c r="J50" s="136"/>
      <c r="K50" s="10"/>
    </row>
    <row r="51" spans="1:11" ht="25.5" x14ac:dyDescent="0.2">
      <c r="A51" s="73" t="s">
        <v>241</v>
      </c>
      <c r="B51" s="74" t="s">
        <v>0</v>
      </c>
      <c r="C51" s="75">
        <v>8</v>
      </c>
      <c r="D51" s="11"/>
      <c r="E51" s="12"/>
      <c r="F51" s="76">
        <f t="shared" si="3"/>
        <v>0</v>
      </c>
      <c r="G51" s="76">
        <f t="shared" si="4"/>
        <v>0</v>
      </c>
      <c r="H51" s="76">
        <f t="shared" si="5"/>
        <v>0</v>
      </c>
      <c r="I51" s="11"/>
      <c r="J51" s="136"/>
      <c r="K51" s="10"/>
    </row>
    <row r="52" spans="1:11" ht="25.5" x14ac:dyDescent="0.2">
      <c r="A52" s="73" t="s">
        <v>235</v>
      </c>
      <c r="B52" s="74" t="s">
        <v>0</v>
      </c>
      <c r="C52" s="75">
        <v>8</v>
      </c>
      <c r="D52" s="11"/>
      <c r="E52" s="12"/>
      <c r="F52" s="76">
        <f t="shared" si="3"/>
        <v>0</v>
      </c>
      <c r="G52" s="76">
        <f t="shared" si="4"/>
        <v>0</v>
      </c>
      <c r="H52" s="76">
        <f t="shared" si="5"/>
        <v>0</v>
      </c>
      <c r="I52" s="11"/>
      <c r="J52" s="136"/>
      <c r="K52" s="10"/>
    </row>
    <row r="53" spans="1:11" ht="25.5" x14ac:dyDescent="0.2">
      <c r="A53" s="73" t="s">
        <v>236</v>
      </c>
      <c r="B53" s="74" t="s">
        <v>0</v>
      </c>
      <c r="C53" s="75">
        <v>8</v>
      </c>
      <c r="D53" s="11"/>
      <c r="E53" s="12"/>
      <c r="F53" s="76">
        <f t="shared" si="3"/>
        <v>0</v>
      </c>
      <c r="G53" s="76">
        <f t="shared" si="4"/>
        <v>0</v>
      </c>
      <c r="H53" s="76">
        <f t="shared" si="5"/>
        <v>0</v>
      </c>
      <c r="I53" s="11"/>
      <c r="J53" s="136"/>
      <c r="K53" s="10"/>
    </row>
    <row r="54" spans="1:11" x14ac:dyDescent="0.2">
      <c r="A54" s="75" t="s">
        <v>544</v>
      </c>
      <c r="B54" s="74" t="s">
        <v>23</v>
      </c>
      <c r="C54" s="75">
        <v>20</v>
      </c>
      <c r="D54" s="11"/>
      <c r="E54" s="12"/>
      <c r="F54" s="76">
        <f t="shared" si="3"/>
        <v>0</v>
      </c>
      <c r="G54" s="76">
        <f t="shared" si="4"/>
        <v>0</v>
      </c>
      <c r="H54" s="76">
        <f t="shared" si="5"/>
        <v>0</v>
      </c>
      <c r="I54" s="11"/>
      <c r="J54" s="136"/>
      <c r="K54" s="10"/>
    </row>
    <row r="55" spans="1:11" x14ac:dyDescent="0.2">
      <c r="A55" s="75" t="s">
        <v>551</v>
      </c>
      <c r="B55" s="74" t="s">
        <v>23</v>
      </c>
      <c r="C55" s="75">
        <v>20</v>
      </c>
      <c r="D55" s="11"/>
      <c r="E55" s="12"/>
      <c r="F55" s="76">
        <f t="shared" si="3"/>
        <v>0</v>
      </c>
      <c r="G55" s="76">
        <f t="shared" si="4"/>
        <v>0</v>
      </c>
      <c r="H55" s="76">
        <f t="shared" si="5"/>
        <v>0</v>
      </c>
      <c r="I55" s="11"/>
      <c r="J55" s="136"/>
      <c r="K55" s="10"/>
    </row>
    <row r="56" spans="1:11" x14ac:dyDescent="0.2">
      <c r="A56" s="75" t="s">
        <v>543</v>
      </c>
      <c r="B56" s="74" t="s">
        <v>23</v>
      </c>
      <c r="C56" s="75">
        <v>20</v>
      </c>
      <c r="D56" s="11"/>
      <c r="E56" s="12"/>
      <c r="F56" s="76">
        <f t="shared" si="3"/>
        <v>0</v>
      </c>
      <c r="G56" s="76">
        <f t="shared" si="4"/>
        <v>0</v>
      </c>
      <c r="H56" s="76">
        <f t="shared" si="5"/>
        <v>0</v>
      </c>
      <c r="I56" s="11"/>
      <c r="J56" s="136"/>
      <c r="K56" s="10"/>
    </row>
    <row r="57" spans="1:11" ht="13.5" customHeight="1" x14ac:dyDescent="0.2">
      <c r="A57" s="75" t="s">
        <v>548</v>
      </c>
      <c r="B57" s="74" t="s">
        <v>23</v>
      </c>
      <c r="C57" s="75">
        <v>20</v>
      </c>
      <c r="D57" s="11"/>
      <c r="E57" s="12"/>
      <c r="F57" s="76">
        <f t="shared" si="3"/>
        <v>0</v>
      </c>
      <c r="G57" s="76">
        <f t="shared" si="4"/>
        <v>0</v>
      </c>
      <c r="H57" s="76">
        <f t="shared" si="5"/>
        <v>0</v>
      </c>
      <c r="I57" s="11"/>
      <c r="J57" s="136"/>
      <c r="K57" s="10"/>
    </row>
    <row r="58" spans="1:11" ht="13.5" customHeight="1" x14ac:dyDescent="0.2">
      <c r="A58" s="75" t="s">
        <v>550</v>
      </c>
      <c r="B58" s="74" t="s">
        <v>502</v>
      </c>
      <c r="C58" s="75">
        <v>36</v>
      </c>
      <c r="D58" s="11"/>
      <c r="E58" s="12"/>
      <c r="F58" s="76">
        <f t="shared" si="3"/>
        <v>0</v>
      </c>
      <c r="G58" s="76">
        <f t="shared" si="4"/>
        <v>0</v>
      </c>
      <c r="H58" s="76">
        <f t="shared" si="5"/>
        <v>0</v>
      </c>
      <c r="I58" s="11"/>
      <c r="J58" s="136"/>
      <c r="K58" s="10"/>
    </row>
    <row r="59" spans="1:11" ht="13.5" customHeight="1" x14ac:dyDescent="0.2">
      <c r="A59" s="75" t="s">
        <v>549</v>
      </c>
      <c r="B59" s="74" t="s">
        <v>23</v>
      </c>
      <c r="C59" s="75">
        <v>20</v>
      </c>
      <c r="D59" s="11"/>
      <c r="E59" s="12"/>
      <c r="F59" s="76">
        <f t="shared" si="3"/>
        <v>0</v>
      </c>
      <c r="G59" s="76">
        <f t="shared" si="4"/>
        <v>0</v>
      </c>
      <c r="H59" s="76">
        <f t="shared" si="5"/>
        <v>0</v>
      </c>
      <c r="I59" s="11"/>
      <c r="J59" s="136"/>
      <c r="K59" s="10"/>
    </row>
    <row r="60" spans="1:11" x14ac:dyDescent="0.2">
      <c r="A60" s="75" t="s">
        <v>542</v>
      </c>
      <c r="B60" s="74" t="s">
        <v>23</v>
      </c>
      <c r="C60" s="75">
        <v>20</v>
      </c>
      <c r="D60" s="11"/>
      <c r="E60" s="12"/>
      <c r="F60" s="76">
        <f t="shared" si="3"/>
        <v>0</v>
      </c>
      <c r="G60" s="76">
        <f t="shared" si="4"/>
        <v>0</v>
      </c>
      <c r="H60" s="76">
        <f t="shared" si="5"/>
        <v>0</v>
      </c>
      <c r="I60" s="11"/>
      <c r="J60" s="136"/>
      <c r="K60" s="10"/>
    </row>
    <row r="61" spans="1:11" x14ac:dyDescent="0.2">
      <c r="A61" s="75" t="s">
        <v>541</v>
      </c>
      <c r="B61" s="74" t="s">
        <v>23</v>
      </c>
      <c r="C61" s="75">
        <v>20</v>
      </c>
      <c r="D61" s="11"/>
      <c r="E61" s="12"/>
      <c r="F61" s="76">
        <f t="shared" si="3"/>
        <v>0</v>
      </c>
      <c r="G61" s="76">
        <f t="shared" si="4"/>
        <v>0</v>
      </c>
      <c r="H61" s="76">
        <f t="shared" si="5"/>
        <v>0</v>
      </c>
      <c r="I61" s="11"/>
      <c r="J61" s="136"/>
      <c r="K61" s="10"/>
    </row>
    <row r="62" spans="1:11" x14ac:dyDescent="0.2">
      <c r="A62" s="75" t="s">
        <v>540</v>
      </c>
      <c r="B62" s="74" t="s">
        <v>23</v>
      </c>
      <c r="C62" s="75">
        <v>20</v>
      </c>
      <c r="D62" s="11"/>
      <c r="E62" s="12"/>
      <c r="F62" s="76">
        <f t="shared" si="3"/>
        <v>0</v>
      </c>
      <c r="G62" s="76">
        <f t="shared" si="4"/>
        <v>0</v>
      </c>
      <c r="H62" s="76">
        <f t="shared" si="5"/>
        <v>0</v>
      </c>
      <c r="I62" s="11"/>
      <c r="J62" s="136"/>
      <c r="K62" s="10"/>
    </row>
    <row r="63" spans="1:11" x14ac:dyDescent="0.2">
      <c r="A63" s="75" t="s">
        <v>546</v>
      </c>
      <c r="B63" s="74" t="s">
        <v>23</v>
      </c>
      <c r="C63" s="75">
        <v>20</v>
      </c>
      <c r="D63" s="11"/>
      <c r="E63" s="12"/>
      <c r="F63" s="76">
        <f t="shared" si="3"/>
        <v>0</v>
      </c>
      <c r="G63" s="76">
        <f t="shared" si="4"/>
        <v>0</v>
      </c>
      <c r="H63" s="76">
        <f t="shared" si="5"/>
        <v>0</v>
      </c>
      <c r="I63" s="11"/>
      <c r="J63" s="136"/>
      <c r="K63" s="10"/>
    </row>
    <row r="64" spans="1:11" x14ac:dyDescent="0.2">
      <c r="A64" s="75" t="s">
        <v>545</v>
      </c>
      <c r="B64" s="74" t="s">
        <v>23</v>
      </c>
      <c r="C64" s="75">
        <v>20</v>
      </c>
      <c r="D64" s="11"/>
      <c r="E64" s="12"/>
      <c r="F64" s="76">
        <f t="shared" si="3"/>
        <v>0</v>
      </c>
      <c r="G64" s="76">
        <f t="shared" si="4"/>
        <v>0</v>
      </c>
      <c r="H64" s="76">
        <f t="shared" si="5"/>
        <v>0</v>
      </c>
      <c r="I64" s="11"/>
      <c r="J64" s="136"/>
      <c r="K64" s="10"/>
    </row>
    <row r="65" spans="1:11" x14ac:dyDescent="0.2">
      <c r="A65" s="75" t="s">
        <v>260</v>
      </c>
      <c r="B65" s="74" t="s">
        <v>23</v>
      </c>
      <c r="C65" s="75">
        <v>10</v>
      </c>
      <c r="D65" s="11"/>
      <c r="E65" s="12"/>
      <c r="F65" s="76">
        <f t="shared" si="3"/>
        <v>0</v>
      </c>
      <c r="G65" s="76">
        <f t="shared" si="4"/>
        <v>0</v>
      </c>
      <c r="H65" s="76">
        <f t="shared" si="5"/>
        <v>0</v>
      </c>
      <c r="I65" s="11"/>
      <c r="J65" s="136"/>
      <c r="K65" s="10"/>
    </row>
    <row r="66" spans="1:11" x14ac:dyDescent="0.2">
      <c r="A66" s="75" t="s">
        <v>258</v>
      </c>
      <c r="B66" s="74" t="s">
        <v>23</v>
      </c>
      <c r="C66" s="75">
        <v>10</v>
      </c>
      <c r="D66" s="11"/>
      <c r="E66" s="12"/>
      <c r="F66" s="76">
        <f t="shared" ref="F66:F74" si="6">D66*E66+D66</f>
        <v>0</v>
      </c>
      <c r="G66" s="76">
        <f t="shared" ref="G66:G74" si="7">D66*C66</f>
        <v>0</v>
      </c>
      <c r="H66" s="76">
        <f t="shared" ref="H66:H74" si="8">G66*E66+G66</f>
        <v>0</v>
      </c>
      <c r="I66" s="11"/>
      <c r="J66" s="136"/>
      <c r="K66" s="10"/>
    </row>
    <row r="67" spans="1:11" x14ac:dyDescent="0.2">
      <c r="A67" s="75" t="s">
        <v>259</v>
      </c>
      <c r="B67" s="74" t="s">
        <v>23</v>
      </c>
      <c r="C67" s="75">
        <v>10</v>
      </c>
      <c r="D67" s="11"/>
      <c r="E67" s="12"/>
      <c r="F67" s="76">
        <f t="shared" si="6"/>
        <v>0</v>
      </c>
      <c r="G67" s="76">
        <f t="shared" si="7"/>
        <v>0</v>
      </c>
      <c r="H67" s="76">
        <f t="shared" si="8"/>
        <v>0</v>
      </c>
      <c r="I67" s="11"/>
      <c r="J67" s="136"/>
      <c r="K67" s="10"/>
    </row>
    <row r="68" spans="1:11" x14ac:dyDescent="0.2">
      <c r="A68" s="75" t="s">
        <v>264</v>
      </c>
      <c r="B68" s="74" t="s">
        <v>23</v>
      </c>
      <c r="C68" s="75">
        <v>10</v>
      </c>
      <c r="D68" s="11"/>
      <c r="E68" s="12"/>
      <c r="F68" s="76">
        <f t="shared" si="6"/>
        <v>0</v>
      </c>
      <c r="G68" s="76">
        <f t="shared" si="7"/>
        <v>0</v>
      </c>
      <c r="H68" s="76">
        <f t="shared" si="8"/>
        <v>0</v>
      </c>
      <c r="I68" s="11"/>
      <c r="J68" s="136"/>
      <c r="K68" s="10"/>
    </row>
    <row r="69" spans="1:11" x14ac:dyDescent="0.2">
      <c r="A69" s="75" t="s">
        <v>263</v>
      </c>
      <c r="B69" s="74" t="s">
        <v>23</v>
      </c>
      <c r="C69" s="75">
        <v>10</v>
      </c>
      <c r="D69" s="11"/>
      <c r="E69" s="12"/>
      <c r="F69" s="76">
        <f t="shared" si="6"/>
        <v>0</v>
      </c>
      <c r="G69" s="76">
        <f t="shared" si="7"/>
        <v>0</v>
      </c>
      <c r="H69" s="76">
        <f t="shared" si="8"/>
        <v>0</v>
      </c>
      <c r="I69" s="11"/>
      <c r="J69" s="136"/>
      <c r="K69" s="10"/>
    </row>
    <row r="70" spans="1:11" x14ac:dyDescent="0.2">
      <c r="A70" s="75" t="s">
        <v>262</v>
      </c>
      <c r="B70" s="74" t="s">
        <v>23</v>
      </c>
      <c r="C70" s="75">
        <v>10</v>
      </c>
      <c r="D70" s="11"/>
      <c r="E70" s="12"/>
      <c r="F70" s="76">
        <f t="shared" si="6"/>
        <v>0</v>
      </c>
      <c r="G70" s="76">
        <f t="shared" si="7"/>
        <v>0</v>
      </c>
      <c r="H70" s="76">
        <f t="shared" si="8"/>
        <v>0</v>
      </c>
      <c r="I70" s="11"/>
      <c r="J70" s="136"/>
      <c r="K70" s="10"/>
    </row>
    <row r="71" spans="1:11" x14ac:dyDescent="0.2">
      <c r="A71" s="75" t="s">
        <v>261</v>
      </c>
      <c r="B71" s="74" t="s">
        <v>23</v>
      </c>
      <c r="C71" s="75">
        <v>10</v>
      </c>
      <c r="D71" s="11"/>
      <c r="E71" s="12"/>
      <c r="F71" s="76">
        <f t="shared" si="6"/>
        <v>0</v>
      </c>
      <c r="G71" s="76">
        <f t="shared" si="7"/>
        <v>0</v>
      </c>
      <c r="H71" s="76">
        <f t="shared" si="8"/>
        <v>0</v>
      </c>
      <c r="I71" s="11"/>
      <c r="J71" s="136"/>
      <c r="K71" s="10"/>
    </row>
    <row r="72" spans="1:11" x14ac:dyDescent="0.2">
      <c r="A72" s="75" t="s">
        <v>257</v>
      </c>
      <c r="B72" s="74" t="s">
        <v>23</v>
      </c>
      <c r="C72" s="75">
        <v>10</v>
      </c>
      <c r="D72" s="11"/>
      <c r="E72" s="12"/>
      <c r="F72" s="76">
        <f t="shared" si="6"/>
        <v>0</v>
      </c>
      <c r="G72" s="76">
        <f t="shared" si="7"/>
        <v>0</v>
      </c>
      <c r="H72" s="76">
        <f t="shared" si="8"/>
        <v>0</v>
      </c>
      <c r="I72" s="11"/>
      <c r="J72" s="136"/>
      <c r="K72" s="10"/>
    </row>
    <row r="73" spans="1:11" ht="25.5" x14ac:dyDescent="0.2">
      <c r="A73" s="73" t="s">
        <v>503</v>
      </c>
      <c r="B73" s="74" t="s">
        <v>502</v>
      </c>
      <c r="C73" s="75">
        <v>100</v>
      </c>
      <c r="D73" s="11"/>
      <c r="E73" s="12"/>
      <c r="F73" s="76">
        <f t="shared" si="6"/>
        <v>0</v>
      </c>
      <c r="G73" s="76">
        <f t="shared" si="7"/>
        <v>0</v>
      </c>
      <c r="H73" s="76">
        <f t="shared" si="8"/>
        <v>0</v>
      </c>
      <c r="I73" s="11"/>
      <c r="J73" s="136"/>
      <c r="K73" s="10"/>
    </row>
    <row r="74" spans="1:11" ht="26.25" thickBot="1" x14ac:dyDescent="0.25">
      <c r="A74" s="73" t="s">
        <v>504</v>
      </c>
      <c r="B74" s="74" t="s">
        <v>502</v>
      </c>
      <c r="C74" s="75">
        <v>200</v>
      </c>
      <c r="D74" s="11"/>
      <c r="E74" s="12"/>
      <c r="F74" s="76">
        <f t="shared" si="6"/>
        <v>0</v>
      </c>
      <c r="G74" s="76">
        <f t="shared" si="7"/>
        <v>0</v>
      </c>
      <c r="H74" s="76">
        <f t="shared" si="8"/>
        <v>0</v>
      </c>
      <c r="I74" s="11"/>
      <c r="J74" s="136"/>
      <c r="K74" s="10"/>
    </row>
    <row r="75" spans="1:11" ht="13.5" thickBot="1" x14ac:dyDescent="0.25">
      <c r="G75" s="84">
        <f>SUM(G2:G74)</f>
        <v>0</v>
      </c>
      <c r="H75" s="85">
        <f>SUM(H2:H74)</f>
        <v>0</v>
      </c>
      <c r="I75" s="151"/>
      <c r="J75" s="151"/>
    </row>
    <row r="77" spans="1:11" x14ac:dyDescent="0.2">
      <c r="A77" s="25" t="s">
        <v>344</v>
      </c>
    </row>
    <row r="78" spans="1:11" x14ac:dyDescent="0.2">
      <c r="A78" s="25" t="s">
        <v>345</v>
      </c>
    </row>
    <row r="79" spans="1:11" x14ac:dyDescent="0.2">
      <c r="A79" s="25" t="s">
        <v>346</v>
      </c>
    </row>
    <row r="80" spans="1:11" ht="25.5" x14ac:dyDescent="0.2">
      <c r="A80" s="25" t="s">
        <v>351</v>
      </c>
    </row>
    <row r="81" spans="1:1" x14ac:dyDescent="0.2">
      <c r="A81" s="21" t="s">
        <v>355</v>
      </c>
    </row>
  </sheetData>
  <sheetProtection algorithmName="SHA-512" hashValue="nfhcZmPkySr6/OBuUjFZWiEypChSFVUrZPsw6BhsLJwkp47yAQ4aDamXkAQ+lLEeJ5jLCd1Ty8F9kG3gGNeuRQ==" saltValue="Wj4L5y2dntVHfBtJK3slSA==" spinCount="100000" sheet="1" objects="1" scenarios="1"/>
  <sortState ref="A2:J67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6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K149"/>
  <sheetViews>
    <sheetView zoomScaleNormal="100" workbookViewId="0">
      <selection activeCell="A136" sqref="A136"/>
    </sheetView>
  </sheetViews>
  <sheetFormatPr defaultColWidth="9" defaultRowHeight="12.75" x14ac:dyDescent="0.2"/>
  <cols>
    <col min="1" max="1" width="51" style="25" customWidth="1"/>
    <col min="2" max="2" width="7.28515625" style="88" customWidth="1"/>
    <col min="3" max="5" width="7.28515625" style="9" customWidth="1"/>
    <col min="6" max="6" width="9.140625" style="9" customWidth="1"/>
    <col min="7" max="8" width="12.140625" style="9" customWidth="1"/>
    <col min="9" max="9" width="24.7109375" style="9" customWidth="1"/>
    <col min="10" max="10" width="12.7109375" style="9" customWidth="1"/>
    <col min="11" max="11" width="19.5703125" style="9" customWidth="1"/>
    <col min="12" max="16384" width="9" style="9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557</v>
      </c>
      <c r="J1" s="8" t="s">
        <v>560</v>
      </c>
      <c r="K1" s="7" t="s">
        <v>177</v>
      </c>
    </row>
    <row r="2" spans="1:11" ht="38.25" x14ac:dyDescent="0.2">
      <c r="A2" s="27" t="s">
        <v>118</v>
      </c>
      <c r="B2" s="28" t="s">
        <v>0</v>
      </c>
      <c r="C2" s="29">
        <v>20</v>
      </c>
      <c r="D2" s="2"/>
      <c r="E2" s="3"/>
      <c r="F2" s="26">
        <f>D2*E2+D2</f>
        <v>0</v>
      </c>
      <c r="G2" s="26">
        <f>D2*C2</f>
        <v>0</v>
      </c>
      <c r="H2" s="26">
        <f>G2*E2+G2</f>
        <v>0</v>
      </c>
      <c r="I2" s="2"/>
      <c r="J2" s="137"/>
      <c r="K2" s="1"/>
    </row>
    <row r="3" spans="1:11" ht="38.25" x14ac:dyDescent="0.2">
      <c r="A3" s="27" t="s">
        <v>117</v>
      </c>
      <c r="B3" s="28" t="s">
        <v>0</v>
      </c>
      <c r="C3" s="29">
        <v>40</v>
      </c>
      <c r="D3" s="2"/>
      <c r="E3" s="3"/>
      <c r="F3" s="26">
        <f t="shared" ref="F3:F66" si="0">D3*E3+D3</f>
        <v>0</v>
      </c>
      <c r="G3" s="26">
        <f t="shared" ref="G3:G66" si="1">D3*C3</f>
        <v>0</v>
      </c>
      <c r="H3" s="26">
        <f t="shared" ref="H3:H66" si="2">G3*E3+G3</f>
        <v>0</v>
      </c>
      <c r="I3" s="2"/>
      <c r="J3" s="137"/>
      <c r="K3" s="1"/>
    </row>
    <row r="4" spans="1:11" ht="38.25" x14ac:dyDescent="0.2">
      <c r="A4" s="27" t="s">
        <v>439</v>
      </c>
      <c r="B4" s="28" t="s">
        <v>0</v>
      </c>
      <c r="C4" s="29">
        <v>20</v>
      </c>
      <c r="D4" s="2"/>
      <c r="E4" s="3"/>
      <c r="F4" s="26">
        <f t="shared" si="0"/>
        <v>0</v>
      </c>
      <c r="G4" s="26">
        <f t="shared" si="1"/>
        <v>0</v>
      </c>
      <c r="H4" s="26">
        <f t="shared" si="2"/>
        <v>0</v>
      </c>
      <c r="I4" s="2"/>
      <c r="J4" s="137"/>
      <c r="K4" s="1"/>
    </row>
    <row r="5" spans="1:11" x14ac:dyDescent="0.2">
      <c r="A5" s="27" t="s">
        <v>116</v>
      </c>
      <c r="B5" s="28" t="s">
        <v>0</v>
      </c>
      <c r="C5" s="29">
        <v>10</v>
      </c>
      <c r="D5" s="2"/>
      <c r="E5" s="3"/>
      <c r="F5" s="26">
        <f t="shared" si="0"/>
        <v>0</v>
      </c>
      <c r="G5" s="26">
        <f t="shared" si="1"/>
        <v>0</v>
      </c>
      <c r="H5" s="26">
        <f t="shared" si="2"/>
        <v>0</v>
      </c>
      <c r="I5" s="2"/>
      <c r="J5" s="137"/>
      <c r="K5" s="1"/>
    </row>
    <row r="6" spans="1:11" ht="25.5" x14ac:dyDescent="0.2">
      <c r="A6" s="27" t="s">
        <v>115</v>
      </c>
      <c r="B6" s="28" t="s">
        <v>0</v>
      </c>
      <c r="C6" s="29">
        <v>15</v>
      </c>
      <c r="D6" s="2"/>
      <c r="E6" s="3"/>
      <c r="F6" s="26">
        <f t="shared" si="0"/>
        <v>0</v>
      </c>
      <c r="G6" s="26">
        <f t="shared" si="1"/>
        <v>0</v>
      </c>
      <c r="H6" s="26">
        <f t="shared" si="2"/>
        <v>0</v>
      </c>
      <c r="I6" s="2"/>
      <c r="J6" s="137"/>
      <c r="K6" s="1"/>
    </row>
    <row r="7" spans="1:11" ht="25.5" x14ac:dyDescent="0.2">
      <c r="A7" s="27" t="s">
        <v>114</v>
      </c>
      <c r="B7" s="28" t="s">
        <v>0</v>
      </c>
      <c r="C7" s="29">
        <v>10</v>
      </c>
      <c r="D7" s="2"/>
      <c r="E7" s="3"/>
      <c r="F7" s="26">
        <f t="shared" si="0"/>
        <v>0</v>
      </c>
      <c r="G7" s="26">
        <f t="shared" si="1"/>
        <v>0</v>
      </c>
      <c r="H7" s="26">
        <f t="shared" si="2"/>
        <v>0</v>
      </c>
      <c r="I7" s="2"/>
      <c r="J7" s="137"/>
      <c r="K7" s="1"/>
    </row>
    <row r="8" spans="1:11" ht="25.5" x14ac:dyDescent="0.2">
      <c r="A8" s="27" t="s">
        <v>113</v>
      </c>
      <c r="B8" s="28" t="s">
        <v>0</v>
      </c>
      <c r="C8" s="29">
        <v>6</v>
      </c>
      <c r="D8" s="2"/>
      <c r="E8" s="3"/>
      <c r="F8" s="26">
        <f t="shared" si="0"/>
        <v>0</v>
      </c>
      <c r="G8" s="26">
        <f t="shared" si="1"/>
        <v>0</v>
      </c>
      <c r="H8" s="26">
        <f t="shared" si="2"/>
        <v>0</v>
      </c>
      <c r="I8" s="2"/>
      <c r="J8" s="137"/>
      <c r="K8" s="1"/>
    </row>
    <row r="9" spans="1:11" ht="38.25" x14ac:dyDescent="0.2">
      <c r="A9" s="27" t="s">
        <v>473</v>
      </c>
      <c r="B9" s="28" t="s">
        <v>0</v>
      </c>
      <c r="C9" s="29">
        <v>600</v>
      </c>
      <c r="D9" s="2"/>
      <c r="E9" s="3"/>
      <c r="F9" s="26">
        <f t="shared" si="0"/>
        <v>0</v>
      </c>
      <c r="G9" s="26">
        <f t="shared" si="1"/>
        <v>0</v>
      </c>
      <c r="H9" s="26">
        <f t="shared" si="2"/>
        <v>0</v>
      </c>
      <c r="I9" s="2"/>
      <c r="J9" s="137"/>
      <c r="K9" s="1"/>
    </row>
    <row r="10" spans="1:11" x14ac:dyDescent="0.2">
      <c r="A10" s="27" t="s">
        <v>112</v>
      </c>
      <c r="B10" s="28" t="s">
        <v>0</v>
      </c>
      <c r="C10" s="29">
        <v>10</v>
      </c>
      <c r="D10" s="2"/>
      <c r="E10" s="3"/>
      <c r="F10" s="26">
        <f t="shared" si="0"/>
        <v>0</v>
      </c>
      <c r="G10" s="26">
        <f t="shared" si="1"/>
        <v>0</v>
      </c>
      <c r="H10" s="26">
        <f t="shared" si="2"/>
        <v>0</v>
      </c>
      <c r="I10" s="2"/>
      <c r="J10" s="137"/>
      <c r="K10" s="1"/>
    </row>
    <row r="11" spans="1:11" ht="38.25" x14ac:dyDescent="0.2">
      <c r="A11" s="27" t="s">
        <v>296</v>
      </c>
      <c r="B11" s="28" t="s">
        <v>0</v>
      </c>
      <c r="C11" s="29">
        <v>30</v>
      </c>
      <c r="D11" s="2"/>
      <c r="E11" s="3"/>
      <c r="F11" s="26">
        <f t="shared" si="0"/>
        <v>0</v>
      </c>
      <c r="G11" s="26">
        <f t="shared" si="1"/>
        <v>0</v>
      </c>
      <c r="H11" s="26">
        <f t="shared" si="2"/>
        <v>0</v>
      </c>
      <c r="I11" s="2"/>
      <c r="J11" s="137"/>
      <c r="K11" s="1"/>
    </row>
    <row r="12" spans="1:11" ht="51" x14ac:dyDescent="0.2">
      <c r="A12" s="27" t="s">
        <v>472</v>
      </c>
      <c r="B12" s="28" t="s">
        <v>0</v>
      </c>
      <c r="C12" s="29">
        <v>3200</v>
      </c>
      <c r="D12" s="2"/>
      <c r="E12" s="3"/>
      <c r="F12" s="26">
        <f t="shared" si="0"/>
        <v>0</v>
      </c>
      <c r="G12" s="26">
        <f t="shared" si="1"/>
        <v>0</v>
      </c>
      <c r="H12" s="26">
        <f t="shared" si="2"/>
        <v>0</v>
      </c>
      <c r="I12" s="2"/>
      <c r="J12" s="137"/>
      <c r="K12" s="1"/>
    </row>
    <row r="13" spans="1:11" ht="76.5" x14ac:dyDescent="0.2">
      <c r="A13" s="180" t="s">
        <v>563</v>
      </c>
      <c r="B13" s="28" t="s">
        <v>0</v>
      </c>
      <c r="C13" s="29">
        <v>100</v>
      </c>
      <c r="D13" s="2"/>
      <c r="E13" s="3"/>
      <c r="F13" s="26">
        <f t="shared" si="0"/>
        <v>0</v>
      </c>
      <c r="G13" s="26">
        <f t="shared" si="1"/>
        <v>0</v>
      </c>
      <c r="H13" s="26">
        <f t="shared" si="2"/>
        <v>0</v>
      </c>
      <c r="I13" s="2"/>
      <c r="J13" s="137"/>
      <c r="K13" s="1"/>
    </row>
    <row r="14" spans="1:11" ht="25.5" x14ac:dyDescent="0.2">
      <c r="A14" s="27" t="s">
        <v>267</v>
      </c>
      <c r="B14" s="28" t="s">
        <v>0</v>
      </c>
      <c r="C14" s="29">
        <v>200</v>
      </c>
      <c r="D14" s="2"/>
      <c r="E14" s="3"/>
      <c r="F14" s="26">
        <f t="shared" si="0"/>
        <v>0</v>
      </c>
      <c r="G14" s="26">
        <f t="shared" si="1"/>
        <v>0</v>
      </c>
      <c r="H14" s="26">
        <f t="shared" si="2"/>
        <v>0</v>
      </c>
      <c r="I14" s="2"/>
      <c r="J14" s="137"/>
      <c r="K14" s="1"/>
    </row>
    <row r="15" spans="1:11" ht="63.75" x14ac:dyDescent="0.2">
      <c r="A15" s="180" t="s">
        <v>561</v>
      </c>
      <c r="B15" s="28" t="s">
        <v>0</v>
      </c>
      <c r="C15" s="29">
        <v>20</v>
      </c>
      <c r="D15" s="2"/>
      <c r="E15" s="3"/>
      <c r="F15" s="26">
        <f t="shared" si="0"/>
        <v>0</v>
      </c>
      <c r="G15" s="26">
        <f t="shared" si="1"/>
        <v>0</v>
      </c>
      <c r="H15" s="26">
        <f t="shared" si="2"/>
        <v>0</v>
      </c>
      <c r="I15" s="2"/>
      <c r="J15" s="137"/>
      <c r="K15" s="1"/>
    </row>
    <row r="16" spans="1:11" ht="63.75" x14ac:dyDescent="0.2">
      <c r="A16" s="27" t="s">
        <v>227</v>
      </c>
      <c r="B16" s="28" t="s">
        <v>0</v>
      </c>
      <c r="C16" s="29">
        <v>6</v>
      </c>
      <c r="D16" s="2"/>
      <c r="E16" s="3"/>
      <c r="F16" s="26">
        <f t="shared" si="0"/>
        <v>0</v>
      </c>
      <c r="G16" s="26">
        <f t="shared" si="1"/>
        <v>0</v>
      </c>
      <c r="H16" s="26">
        <f t="shared" si="2"/>
        <v>0</v>
      </c>
      <c r="I16" s="2"/>
      <c r="J16" s="137"/>
      <c r="K16" s="1"/>
    </row>
    <row r="17" spans="1:11" ht="25.5" x14ac:dyDescent="0.2">
      <c r="A17" s="27" t="s">
        <v>552</v>
      </c>
      <c r="B17" s="28" t="s">
        <v>0</v>
      </c>
      <c r="C17" s="29">
        <v>10</v>
      </c>
      <c r="D17" s="2"/>
      <c r="E17" s="3"/>
      <c r="F17" s="26">
        <f t="shared" si="0"/>
        <v>0</v>
      </c>
      <c r="G17" s="26">
        <f t="shared" si="1"/>
        <v>0</v>
      </c>
      <c r="H17" s="26">
        <f t="shared" si="2"/>
        <v>0</v>
      </c>
      <c r="I17" s="2"/>
      <c r="J17" s="137"/>
      <c r="K17" s="1"/>
    </row>
    <row r="18" spans="1:11" x14ac:dyDescent="0.2">
      <c r="A18" s="27" t="s">
        <v>111</v>
      </c>
      <c r="B18" s="28" t="s">
        <v>110</v>
      </c>
      <c r="C18" s="29">
        <v>600</v>
      </c>
      <c r="D18" s="2"/>
      <c r="E18" s="3"/>
      <c r="F18" s="26">
        <f t="shared" si="0"/>
        <v>0</v>
      </c>
      <c r="G18" s="26">
        <f t="shared" si="1"/>
        <v>0</v>
      </c>
      <c r="H18" s="26">
        <f t="shared" si="2"/>
        <v>0</v>
      </c>
      <c r="I18" s="2"/>
      <c r="J18" s="137"/>
      <c r="K18" s="1"/>
    </row>
    <row r="19" spans="1:11" x14ac:dyDescent="0.2">
      <c r="A19" s="27" t="s">
        <v>148</v>
      </c>
      <c r="B19" s="28" t="s">
        <v>23</v>
      </c>
      <c r="C19" s="29">
        <v>10</v>
      </c>
      <c r="D19" s="2"/>
      <c r="E19" s="3"/>
      <c r="F19" s="26">
        <f t="shared" si="0"/>
        <v>0</v>
      </c>
      <c r="G19" s="26">
        <f t="shared" si="1"/>
        <v>0</v>
      </c>
      <c r="H19" s="26">
        <f t="shared" si="2"/>
        <v>0</v>
      </c>
      <c r="I19" s="2"/>
      <c r="J19" s="137"/>
      <c r="K19" s="1"/>
    </row>
    <row r="20" spans="1:11" x14ac:dyDescent="0.2">
      <c r="A20" s="27" t="s">
        <v>109</v>
      </c>
      <c r="B20" s="28" t="s">
        <v>23</v>
      </c>
      <c r="C20" s="29">
        <v>4</v>
      </c>
      <c r="D20" s="2"/>
      <c r="E20" s="3"/>
      <c r="F20" s="26">
        <f t="shared" si="0"/>
        <v>0</v>
      </c>
      <c r="G20" s="26">
        <f t="shared" si="1"/>
        <v>0</v>
      </c>
      <c r="H20" s="26">
        <f t="shared" si="2"/>
        <v>0</v>
      </c>
      <c r="I20" s="2"/>
      <c r="J20" s="137"/>
      <c r="K20" s="1"/>
    </row>
    <row r="21" spans="1:11" ht="25.5" x14ac:dyDescent="0.2">
      <c r="A21" s="27" t="s">
        <v>225</v>
      </c>
      <c r="B21" s="28" t="s">
        <v>0</v>
      </c>
      <c r="C21" s="29">
        <v>6</v>
      </c>
      <c r="D21" s="2"/>
      <c r="E21" s="3"/>
      <c r="F21" s="26">
        <f t="shared" si="0"/>
        <v>0</v>
      </c>
      <c r="G21" s="26">
        <f t="shared" si="1"/>
        <v>0</v>
      </c>
      <c r="H21" s="26">
        <f t="shared" si="2"/>
        <v>0</v>
      </c>
      <c r="I21" s="2"/>
      <c r="J21" s="137"/>
      <c r="K21" s="1"/>
    </row>
    <row r="22" spans="1:11" ht="25.5" x14ac:dyDescent="0.2">
      <c r="A22" s="27" t="s">
        <v>108</v>
      </c>
      <c r="B22" s="28" t="s">
        <v>0</v>
      </c>
      <c r="C22" s="29">
        <v>50</v>
      </c>
      <c r="D22" s="2"/>
      <c r="E22" s="3"/>
      <c r="F22" s="26">
        <f t="shared" si="0"/>
        <v>0</v>
      </c>
      <c r="G22" s="26">
        <f t="shared" si="1"/>
        <v>0</v>
      </c>
      <c r="H22" s="26">
        <f t="shared" si="2"/>
        <v>0</v>
      </c>
      <c r="I22" s="2"/>
      <c r="J22" s="137"/>
      <c r="K22" s="1"/>
    </row>
    <row r="23" spans="1:11" ht="51" x14ac:dyDescent="0.2">
      <c r="A23" s="27" t="s">
        <v>297</v>
      </c>
      <c r="B23" s="28" t="s">
        <v>23</v>
      </c>
      <c r="C23" s="29">
        <v>3</v>
      </c>
      <c r="D23" s="2"/>
      <c r="E23" s="3"/>
      <c r="F23" s="26">
        <f t="shared" si="0"/>
        <v>0</v>
      </c>
      <c r="G23" s="26">
        <f t="shared" si="1"/>
        <v>0</v>
      </c>
      <c r="H23" s="26">
        <f t="shared" si="2"/>
        <v>0</v>
      </c>
      <c r="I23" s="2"/>
      <c r="J23" s="137"/>
      <c r="K23" s="1"/>
    </row>
    <row r="24" spans="1:11" x14ac:dyDescent="0.2">
      <c r="A24" s="27" t="s">
        <v>217</v>
      </c>
      <c r="B24" s="28" t="s">
        <v>0</v>
      </c>
      <c r="C24" s="29">
        <v>4</v>
      </c>
      <c r="D24" s="2"/>
      <c r="E24" s="3"/>
      <c r="F24" s="26">
        <f t="shared" si="0"/>
        <v>0</v>
      </c>
      <c r="G24" s="26">
        <f t="shared" si="1"/>
        <v>0</v>
      </c>
      <c r="H24" s="26">
        <f t="shared" si="2"/>
        <v>0</v>
      </c>
      <c r="I24" s="2"/>
      <c r="J24" s="137"/>
      <c r="K24" s="1"/>
    </row>
    <row r="25" spans="1:11" x14ac:dyDescent="0.2">
      <c r="A25" s="27" t="s">
        <v>219</v>
      </c>
      <c r="B25" s="28" t="s">
        <v>0</v>
      </c>
      <c r="C25" s="29">
        <v>4</v>
      </c>
      <c r="D25" s="2"/>
      <c r="E25" s="3"/>
      <c r="F25" s="26">
        <f t="shared" si="0"/>
        <v>0</v>
      </c>
      <c r="G25" s="26">
        <f t="shared" si="1"/>
        <v>0</v>
      </c>
      <c r="H25" s="26">
        <f t="shared" si="2"/>
        <v>0</v>
      </c>
      <c r="I25" s="2"/>
      <c r="J25" s="137"/>
      <c r="K25" s="1"/>
    </row>
    <row r="26" spans="1:11" x14ac:dyDescent="0.2">
      <c r="A26" s="27" t="s">
        <v>218</v>
      </c>
      <c r="B26" s="28" t="s">
        <v>0</v>
      </c>
      <c r="C26" s="29">
        <v>4</v>
      </c>
      <c r="D26" s="2"/>
      <c r="E26" s="3"/>
      <c r="F26" s="26">
        <f t="shared" si="0"/>
        <v>0</v>
      </c>
      <c r="G26" s="26">
        <f t="shared" si="1"/>
        <v>0</v>
      </c>
      <c r="H26" s="26">
        <f t="shared" si="2"/>
        <v>0</v>
      </c>
      <c r="I26" s="2"/>
      <c r="J26" s="137"/>
      <c r="K26" s="1"/>
    </row>
    <row r="27" spans="1:11" x14ac:dyDescent="0.2">
      <c r="A27" s="27" t="s">
        <v>220</v>
      </c>
      <c r="B27" s="28" t="s">
        <v>0</v>
      </c>
      <c r="C27" s="29">
        <v>4</v>
      </c>
      <c r="D27" s="2"/>
      <c r="E27" s="3"/>
      <c r="F27" s="26">
        <f t="shared" si="0"/>
        <v>0</v>
      </c>
      <c r="G27" s="26">
        <f t="shared" si="1"/>
        <v>0</v>
      </c>
      <c r="H27" s="26">
        <f t="shared" si="2"/>
        <v>0</v>
      </c>
      <c r="I27" s="2"/>
      <c r="J27" s="137"/>
      <c r="K27" s="1"/>
    </row>
    <row r="28" spans="1:11" ht="38.25" x14ac:dyDescent="0.2">
      <c r="A28" s="27" t="s">
        <v>107</v>
      </c>
      <c r="B28" s="28" t="s">
        <v>23</v>
      </c>
      <c r="C28" s="29">
        <v>20</v>
      </c>
      <c r="D28" s="2"/>
      <c r="E28" s="3"/>
      <c r="F28" s="26">
        <f t="shared" si="0"/>
        <v>0</v>
      </c>
      <c r="G28" s="26">
        <f t="shared" si="1"/>
        <v>0</v>
      </c>
      <c r="H28" s="26">
        <f t="shared" si="2"/>
        <v>0</v>
      </c>
      <c r="I28" s="2"/>
      <c r="J28" s="137"/>
      <c r="K28" s="1"/>
    </row>
    <row r="29" spans="1:11" x14ac:dyDescent="0.2">
      <c r="A29" s="27" t="s">
        <v>106</v>
      </c>
      <c r="B29" s="28" t="s">
        <v>0</v>
      </c>
      <c r="C29" s="29">
        <v>400</v>
      </c>
      <c r="D29" s="2"/>
      <c r="E29" s="3"/>
      <c r="F29" s="26">
        <f t="shared" si="0"/>
        <v>0</v>
      </c>
      <c r="G29" s="26">
        <f t="shared" si="1"/>
        <v>0</v>
      </c>
      <c r="H29" s="26">
        <f t="shared" si="2"/>
        <v>0</v>
      </c>
      <c r="I29" s="2"/>
      <c r="J29" s="137"/>
      <c r="K29" s="1"/>
    </row>
    <row r="30" spans="1:11" x14ac:dyDescent="0.2">
      <c r="A30" s="27" t="s">
        <v>105</v>
      </c>
      <c r="B30" s="28" t="s">
        <v>0</v>
      </c>
      <c r="C30" s="29">
        <v>10</v>
      </c>
      <c r="D30" s="2"/>
      <c r="E30" s="3"/>
      <c r="F30" s="26">
        <f t="shared" si="0"/>
        <v>0</v>
      </c>
      <c r="G30" s="26">
        <f t="shared" si="1"/>
        <v>0</v>
      </c>
      <c r="H30" s="26">
        <f t="shared" si="2"/>
        <v>0</v>
      </c>
      <c r="I30" s="2"/>
      <c r="J30" s="137"/>
      <c r="K30" s="1"/>
    </row>
    <row r="31" spans="1:11" x14ac:dyDescent="0.2">
      <c r="A31" s="27" t="s">
        <v>270</v>
      </c>
      <c r="B31" s="28" t="s">
        <v>0</v>
      </c>
      <c r="C31" s="29">
        <v>200</v>
      </c>
      <c r="D31" s="2"/>
      <c r="E31" s="3"/>
      <c r="F31" s="26">
        <f t="shared" si="0"/>
        <v>0</v>
      </c>
      <c r="G31" s="26">
        <f t="shared" si="1"/>
        <v>0</v>
      </c>
      <c r="H31" s="26">
        <f t="shared" si="2"/>
        <v>0</v>
      </c>
      <c r="I31" s="2"/>
      <c r="J31" s="137"/>
      <c r="K31" s="1"/>
    </row>
    <row r="32" spans="1:11" x14ac:dyDescent="0.2">
      <c r="A32" s="27" t="s">
        <v>271</v>
      </c>
      <c r="B32" s="28" t="s">
        <v>0</v>
      </c>
      <c r="C32" s="29">
        <v>50</v>
      </c>
      <c r="D32" s="2"/>
      <c r="E32" s="3"/>
      <c r="F32" s="26">
        <f t="shared" si="0"/>
        <v>0</v>
      </c>
      <c r="G32" s="26">
        <f t="shared" si="1"/>
        <v>0</v>
      </c>
      <c r="H32" s="26">
        <f t="shared" si="2"/>
        <v>0</v>
      </c>
      <c r="I32" s="2"/>
      <c r="J32" s="137"/>
      <c r="K32" s="1"/>
    </row>
    <row r="33" spans="1:11" x14ac:dyDescent="0.2">
      <c r="A33" s="27" t="s">
        <v>272</v>
      </c>
      <c r="B33" s="28" t="s">
        <v>0</v>
      </c>
      <c r="C33" s="29">
        <v>40</v>
      </c>
      <c r="D33" s="2"/>
      <c r="E33" s="3"/>
      <c r="F33" s="26">
        <f t="shared" si="0"/>
        <v>0</v>
      </c>
      <c r="G33" s="26">
        <f t="shared" si="1"/>
        <v>0</v>
      </c>
      <c r="H33" s="26">
        <f t="shared" si="2"/>
        <v>0</v>
      </c>
      <c r="I33" s="2"/>
      <c r="J33" s="137"/>
      <c r="K33" s="1"/>
    </row>
    <row r="34" spans="1:11" x14ac:dyDescent="0.2">
      <c r="A34" s="27" t="s">
        <v>273</v>
      </c>
      <c r="B34" s="28" t="s">
        <v>0</v>
      </c>
      <c r="C34" s="29">
        <v>70</v>
      </c>
      <c r="D34" s="2"/>
      <c r="E34" s="3"/>
      <c r="F34" s="26">
        <f t="shared" si="0"/>
        <v>0</v>
      </c>
      <c r="G34" s="26">
        <f t="shared" si="1"/>
        <v>0</v>
      </c>
      <c r="H34" s="26">
        <f t="shared" si="2"/>
        <v>0</v>
      </c>
      <c r="I34" s="2"/>
      <c r="J34" s="137"/>
      <c r="K34" s="1"/>
    </row>
    <row r="35" spans="1:11" ht="25.5" x14ac:dyDescent="0.2">
      <c r="A35" s="27" t="s">
        <v>323</v>
      </c>
      <c r="B35" s="28" t="s">
        <v>0</v>
      </c>
      <c r="C35" s="29">
        <v>10</v>
      </c>
      <c r="D35" s="2"/>
      <c r="E35" s="3"/>
      <c r="F35" s="26">
        <f t="shared" si="0"/>
        <v>0</v>
      </c>
      <c r="G35" s="26">
        <f t="shared" si="1"/>
        <v>0</v>
      </c>
      <c r="H35" s="26">
        <f t="shared" si="2"/>
        <v>0</v>
      </c>
      <c r="I35" s="2"/>
      <c r="J35" s="137"/>
      <c r="K35" s="1"/>
    </row>
    <row r="36" spans="1:11" ht="25.5" x14ac:dyDescent="0.2">
      <c r="A36" s="27" t="s">
        <v>104</v>
      </c>
      <c r="B36" s="28" t="s">
        <v>0</v>
      </c>
      <c r="C36" s="29">
        <v>100</v>
      </c>
      <c r="D36" s="2"/>
      <c r="E36" s="3"/>
      <c r="F36" s="26">
        <f t="shared" si="0"/>
        <v>0</v>
      </c>
      <c r="G36" s="26">
        <f t="shared" si="1"/>
        <v>0</v>
      </c>
      <c r="H36" s="26">
        <f t="shared" si="2"/>
        <v>0</v>
      </c>
      <c r="I36" s="2"/>
      <c r="J36" s="137"/>
      <c r="K36" s="1"/>
    </row>
    <row r="37" spans="1:11" x14ac:dyDescent="0.2">
      <c r="A37" s="27" t="s">
        <v>103</v>
      </c>
      <c r="B37" s="28" t="s">
        <v>0</v>
      </c>
      <c r="C37" s="29">
        <v>260</v>
      </c>
      <c r="D37" s="2"/>
      <c r="E37" s="3"/>
      <c r="F37" s="26">
        <f t="shared" si="0"/>
        <v>0</v>
      </c>
      <c r="G37" s="26">
        <f t="shared" si="1"/>
        <v>0</v>
      </c>
      <c r="H37" s="26">
        <f t="shared" si="2"/>
        <v>0</v>
      </c>
      <c r="I37" s="2"/>
      <c r="J37" s="137"/>
      <c r="K37" s="1"/>
    </row>
    <row r="38" spans="1:11" x14ac:dyDescent="0.2">
      <c r="A38" s="27" t="s">
        <v>102</v>
      </c>
      <c r="B38" s="28" t="s">
        <v>0</v>
      </c>
      <c r="C38" s="29">
        <v>180</v>
      </c>
      <c r="D38" s="2"/>
      <c r="E38" s="3"/>
      <c r="F38" s="26">
        <f t="shared" si="0"/>
        <v>0</v>
      </c>
      <c r="G38" s="26">
        <f t="shared" si="1"/>
        <v>0</v>
      </c>
      <c r="H38" s="26">
        <f t="shared" si="2"/>
        <v>0</v>
      </c>
      <c r="I38" s="2"/>
      <c r="J38" s="137"/>
      <c r="K38" s="1"/>
    </row>
    <row r="39" spans="1:11" x14ac:dyDescent="0.2">
      <c r="A39" s="27" t="s">
        <v>101</v>
      </c>
      <c r="B39" s="28" t="s">
        <v>0</v>
      </c>
      <c r="C39" s="29">
        <v>150</v>
      </c>
      <c r="D39" s="2"/>
      <c r="E39" s="3"/>
      <c r="F39" s="26">
        <f t="shared" si="0"/>
        <v>0</v>
      </c>
      <c r="G39" s="26">
        <f t="shared" si="1"/>
        <v>0</v>
      </c>
      <c r="H39" s="26">
        <f t="shared" si="2"/>
        <v>0</v>
      </c>
      <c r="I39" s="2"/>
      <c r="J39" s="137"/>
      <c r="K39" s="1"/>
    </row>
    <row r="40" spans="1:11" x14ac:dyDescent="0.2">
      <c r="A40" s="27" t="s">
        <v>100</v>
      </c>
      <c r="B40" s="28" t="s">
        <v>0</v>
      </c>
      <c r="C40" s="29">
        <v>300</v>
      </c>
      <c r="D40" s="2"/>
      <c r="E40" s="3"/>
      <c r="F40" s="26">
        <f t="shared" si="0"/>
        <v>0</v>
      </c>
      <c r="G40" s="26">
        <f t="shared" si="1"/>
        <v>0</v>
      </c>
      <c r="H40" s="26">
        <f t="shared" si="2"/>
        <v>0</v>
      </c>
      <c r="I40" s="2"/>
      <c r="J40" s="137"/>
      <c r="K40" s="1"/>
    </row>
    <row r="41" spans="1:11" x14ac:dyDescent="0.2">
      <c r="A41" s="27" t="s">
        <v>99</v>
      </c>
      <c r="B41" s="28" t="s">
        <v>0</v>
      </c>
      <c r="C41" s="29">
        <v>600</v>
      </c>
      <c r="D41" s="2"/>
      <c r="E41" s="3"/>
      <c r="F41" s="26">
        <f t="shared" si="0"/>
        <v>0</v>
      </c>
      <c r="G41" s="26">
        <f t="shared" si="1"/>
        <v>0</v>
      </c>
      <c r="H41" s="26">
        <f t="shared" si="2"/>
        <v>0</v>
      </c>
      <c r="I41" s="2"/>
      <c r="J41" s="137"/>
      <c r="K41" s="1"/>
    </row>
    <row r="42" spans="1:11" x14ac:dyDescent="0.2">
      <c r="A42" s="27" t="s">
        <v>98</v>
      </c>
      <c r="B42" s="28" t="s">
        <v>0</v>
      </c>
      <c r="C42" s="29">
        <v>40000</v>
      </c>
      <c r="D42" s="2"/>
      <c r="E42" s="3"/>
      <c r="F42" s="26">
        <f t="shared" si="0"/>
        <v>0</v>
      </c>
      <c r="G42" s="26">
        <f t="shared" si="1"/>
        <v>0</v>
      </c>
      <c r="H42" s="26">
        <f t="shared" si="2"/>
        <v>0</v>
      </c>
      <c r="I42" s="2"/>
      <c r="J42" s="137"/>
      <c r="K42" s="1"/>
    </row>
    <row r="43" spans="1:11" x14ac:dyDescent="0.2">
      <c r="A43" s="27" t="s">
        <v>97</v>
      </c>
      <c r="B43" s="28" t="s">
        <v>0</v>
      </c>
      <c r="C43" s="29">
        <v>17000</v>
      </c>
      <c r="D43" s="2"/>
      <c r="E43" s="3"/>
      <c r="F43" s="26">
        <f t="shared" si="0"/>
        <v>0</v>
      </c>
      <c r="G43" s="26">
        <f t="shared" si="1"/>
        <v>0</v>
      </c>
      <c r="H43" s="26">
        <f t="shared" si="2"/>
        <v>0</v>
      </c>
      <c r="I43" s="2"/>
      <c r="J43" s="137"/>
      <c r="K43" s="1"/>
    </row>
    <row r="44" spans="1:11" x14ac:dyDescent="0.2">
      <c r="A44" s="27" t="s">
        <v>96</v>
      </c>
      <c r="B44" s="28" t="s">
        <v>0</v>
      </c>
      <c r="C44" s="29">
        <v>6000</v>
      </c>
      <c r="D44" s="2"/>
      <c r="E44" s="3"/>
      <c r="F44" s="26">
        <f t="shared" si="0"/>
        <v>0</v>
      </c>
      <c r="G44" s="26">
        <f t="shared" si="1"/>
        <v>0</v>
      </c>
      <c r="H44" s="26">
        <f t="shared" si="2"/>
        <v>0</v>
      </c>
      <c r="I44" s="2"/>
      <c r="J44" s="137"/>
      <c r="K44" s="1"/>
    </row>
    <row r="45" spans="1:11" x14ac:dyDescent="0.2">
      <c r="A45" s="27" t="s">
        <v>95</v>
      </c>
      <c r="B45" s="28" t="s">
        <v>0</v>
      </c>
      <c r="C45" s="29">
        <v>10000</v>
      </c>
      <c r="D45" s="2"/>
      <c r="E45" s="3"/>
      <c r="F45" s="26">
        <f t="shared" si="0"/>
        <v>0</v>
      </c>
      <c r="G45" s="26">
        <f t="shared" si="1"/>
        <v>0</v>
      </c>
      <c r="H45" s="26">
        <f t="shared" si="2"/>
        <v>0</v>
      </c>
      <c r="I45" s="2"/>
      <c r="J45" s="137"/>
      <c r="K45" s="1"/>
    </row>
    <row r="46" spans="1:11" x14ac:dyDescent="0.2">
      <c r="A46" s="27" t="s">
        <v>448</v>
      </c>
      <c r="B46" s="28" t="s">
        <v>0</v>
      </c>
      <c r="C46" s="29">
        <v>50</v>
      </c>
      <c r="D46" s="2"/>
      <c r="E46" s="3"/>
      <c r="F46" s="26">
        <f t="shared" si="0"/>
        <v>0</v>
      </c>
      <c r="G46" s="26">
        <f t="shared" si="1"/>
        <v>0</v>
      </c>
      <c r="H46" s="26">
        <f t="shared" si="2"/>
        <v>0</v>
      </c>
      <c r="I46" s="2"/>
      <c r="J46" s="137"/>
      <c r="K46" s="1"/>
    </row>
    <row r="47" spans="1:11" x14ac:dyDescent="0.2">
      <c r="A47" s="27" t="s">
        <v>449</v>
      </c>
      <c r="B47" s="28" t="s">
        <v>0</v>
      </c>
      <c r="C47" s="29">
        <v>20</v>
      </c>
      <c r="D47" s="2"/>
      <c r="E47" s="3"/>
      <c r="F47" s="26">
        <f t="shared" si="0"/>
        <v>0</v>
      </c>
      <c r="G47" s="26">
        <f t="shared" si="1"/>
        <v>0</v>
      </c>
      <c r="H47" s="26">
        <f t="shared" si="2"/>
        <v>0</v>
      </c>
      <c r="I47" s="2"/>
      <c r="J47" s="137"/>
      <c r="K47" s="1"/>
    </row>
    <row r="48" spans="1:11" ht="38.25" x14ac:dyDescent="0.2">
      <c r="A48" s="27" t="s">
        <v>94</v>
      </c>
      <c r="B48" s="28" t="s">
        <v>0</v>
      </c>
      <c r="C48" s="29">
        <v>40</v>
      </c>
      <c r="D48" s="2"/>
      <c r="E48" s="3"/>
      <c r="F48" s="26">
        <f t="shared" si="0"/>
        <v>0</v>
      </c>
      <c r="G48" s="26">
        <f t="shared" si="1"/>
        <v>0</v>
      </c>
      <c r="H48" s="26">
        <f t="shared" si="2"/>
        <v>0</v>
      </c>
      <c r="I48" s="2"/>
      <c r="J48" s="137"/>
      <c r="K48" s="1"/>
    </row>
    <row r="49" spans="1:11" ht="25.5" x14ac:dyDescent="0.2">
      <c r="A49" s="27" t="s">
        <v>93</v>
      </c>
      <c r="B49" s="28" t="s">
        <v>0</v>
      </c>
      <c r="C49" s="29">
        <v>20</v>
      </c>
      <c r="D49" s="2"/>
      <c r="E49" s="3"/>
      <c r="F49" s="26">
        <f t="shared" si="0"/>
        <v>0</v>
      </c>
      <c r="G49" s="26">
        <f t="shared" si="1"/>
        <v>0</v>
      </c>
      <c r="H49" s="26">
        <f t="shared" si="2"/>
        <v>0</v>
      </c>
      <c r="I49" s="2"/>
      <c r="J49" s="137"/>
      <c r="K49" s="1"/>
    </row>
    <row r="50" spans="1:11" ht="25.5" x14ac:dyDescent="0.2">
      <c r="A50" s="27" t="s">
        <v>92</v>
      </c>
      <c r="B50" s="28" t="s">
        <v>0</v>
      </c>
      <c r="C50" s="29">
        <v>80</v>
      </c>
      <c r="D50" s="2"/>
      <c r="E50" s="3"/>
      <c r="F50" s="26">
        <f t="shared" si="0"/>
        <v>0</v>
      </c>
      <c r="G50" s="26">
        <f t="shared" si="1"/>
        <v>0</v>
      </c>
      <c r="H50" s="26">
        <f t="shared" si="2"/>
        <v>0</v>
      </c>
      <c r="I50" s="2"/>
      <c r="J50" s="137"/>
      <c r="K50" s="1"/>
    </row>
    <row r="51" spans="1:11" ht="63.75" x14ac:dyDescent="0.2">
      <c r="A51" s="27" t="s">
        <v>491</v>
      </c>
      <c r="B51" s="28" t="s">
        <v>23</v>
      </c>
      <c r="C51" s="29">
        <v>10</v>
      </c>
      <c r="D51" s="2"/>
      <c r="E51" s="3"/>
      <c r="F51" s="26">
        <f t="shared" si="0"/>
        <v>0</v>
      </c>
      <c r="G51" s="26">
        <f t="shared" si="1"/>
        <v>0</v>
      </c>
      <c r="H51" s="26">
        <f t="shared" si="2"/>
        <v>0</v>
      </c>
      <c r="I51" s="2"/>
      <c r="J51" s="137"/>
      <c r="K51" s="1"/>
    </row>
    <row r="52" spans="1:11" x14ac:dyDescent="0.2">
      <c r="A52" s="27" t="s">
        <v>91</v>
      </c>
      <c r="B52" s="28" t="s">
        <v>0</v>
      </c>
      <c r="C52" s="29">
        <v>80</v>
      </c>
      <c r="D52" s="2"/>
      <c r="E52" s="3"/>
      <c r="F52" s="26">
        <f t="shared" si="0"/>
        <v>0</v>
      </c>
      <c r="G52" s="26">
        <f t="shared" si="1"/>
        <v>0</v>
      </c>
      <c r="H52" s="26">
        <f t="shared" si="2"/>
        <v>0</v>
      </c>
      <c r="I52" s="2"/>
      <c r="J52" s="137"/>
      <c r="K52" s="1"/>
    </row>
    <row r="53" spans="1:11" ht="25.5" x14ac:dyDescent="0.2">
      <c r="A53" s="27" t="s">
        <v>226</v>
      </c>
      <c r="B53" s="28" t="s">
        <v>0</v>
      </c>
      <c r="C53" s="29">
        <v>10</v>
      </c>
      <c r="D53" s="2"/>
      <c r="E53" s="3"/>
      <c r="F53" s="26">
        <f t="shared" si="0"/>
        <v>0</v>
      </c>
      <c r="G53" s="26">
        <f t="shared" si="1"/>
        <v>0</v>
      </c>
      <c r="H53" s="26">
        <f t="shared" si="2"/>
        <v>0</v>
      </c>
      <c r="I53" s="2"/>
      <c r="J53" s="137"/>
      <c r="K53" s="1"/>
    </row>
    <row r="54" spans="1:11" ht="25.5" x14ac:dyDescent="0.2">
      <c r="A54" s="27" t="s">
        <v>90</v>
      </c>
      <c r="B54" s="28" t="s">
        <v>0</v>
      </c>
      <c r="C54" s="29">
        <v>10</v>
      </c>
      <c r="D54" s="2"/>
      <c r="E54" s="3"/>
      <c r="F54" s="26">
        <f t="shared" si="0"/>
        <v>0</v>
      </c>
      <c r="G54" s="26">
        <f t="shared" si="1"/>
        <v>0</v>
      </c>
      <c r="H54" s="26">
        <f t="shared" si="2"/>
        <v>0</v>
      </c>
      <c r="I54" s="2"/>
      <c r="J54" s="137"/>
      <c r="K54" s="1"/>
    </row>
    <row r="55" spans="1:11" ht="25.5" x14ac:dyDescent="0.2">
      <c r="A55" s="27" t="s">
        <v>223</v>
      </c>
      <c r="B55" s="28" t="s">
        <v>23</v>
      </c>
      <c r="C55" s="29">
        <v>20</v>
      </c>
      <c r="D55" s="2"/>
      <c r="E55" s="3"/>
      <c r="F55" s="26">
        <f t="shared" si="0"/>
        <v>0</v>
      </c>
      <c r="G55" s="26">
        <f t="shared" si="1"/>
        <v>0</v>
      </c>
      <c r="H55" s="26">
        <f t="shared" si="2"/>
        <v>0</v>
      </c>
      <c r="I55" s="2"/>
      <c r="J55" s="137"/>
      <c r="K55" s="1"/>
    </row>
    <row r="56" spans="1:11" ht="63.75" x14ac:dyDescent="0.2">
      <c r="A56" s="27" t="s">
        <v>474</v>
      </c>
      <c r="B56" s="28" t="s">
        <v>0</v>
      </c>
      <c r="C56" s="29">
        <v>1600</v>
      </c>
      <c r="D56" s="2"/>
      <c r="E56" s="3"/>
      <c r="F56" s="26">
        <f t="shared" si="0"/>
        <v>0</v>
      </c>
      <c r="G56" s="26">
        <f t="shared" si="1"/>
        <v>0</v>
      </c>
      <c r="H56" s="26">
        <f t="shared" si="2"/>
        <v>0</v>
      </c>
      <c r="I56" s="2"/>
      <c r="J56" s="137"/>
      <c r="K56" s="1"/>
    </row>
    <row r="57" spans="1:11" ht="51" x14ac:dyDescent="0.2">
      <c r="A57" s="27" t="s">
        <v>475</v>
      </c>
      <c r="B57" s="28" t="s">
        <v>0</v>
      </c>
      <c r="C57" s="29">
        <v>100</v>
      </c>
      <c r="D57" s="2"/>
      <c r="E57" s="3"/>
      <c r="F57" s="26">
        <f t="shared" si="0"/>
        <v>0</v>
      </c>
      <c r="G57" s="26">
        <f t="shared" si="1"/>
        <v>0</v>
      </c>
      <c r="H57" s="26">
        <f t="shared" si="2"/>
        <v>0</v>
      </c>
      <c r="I57" s="2"/>
      <c r="J57" s="137"/>
      <c r="K57" s="1"/>
    </row>
    <row r="58" spans="1:11" ht="63.75" x14ac:dyDescent="0.2">
      <c r="A58" s="27" t="s">
        <v>476</v>
      </c>
      <c r="B58" s="28" t="s">
        <v>0</v>
      </c>
      <c r="C58" s="29">
        <v>240</v>
      </c>
      <c r="D58" s="2"/>
      <c r="E58" s="3"/>
      <c r="F58" s="26">
        <f t="shared" si="0"/>
        <v>0</v>
      </c>
      <c r="G58" s="26">
        <f t="shared" si="1"/>
        <v>0</v>
      </c>
      <c r="H58" s="26">
        <f t="shared" si="2"/>
        <v>0</v>
      </c>
      <c r="I58" s="2"/>
      <c r="J58" s="137"/>
      <c r="K58" s="1"/>
    </row>
    <row r="59" spans="1:11" ht="76.5" x14ac:dyDescent="0.2">
      <c r="A59" s="27" t="s">
        <v>477</v>
      </c>
      <c r="B59" s="28" t="s">
        <v>0</v>
      </c>
      <c r="C59" s="29">
        <v>40</v>
      </c>
      <c r="D59" s="2"/>
      <c r="E59" s="3"/>
      <c r="F59" s="26">
        <f t="shared" si="0"/>
        <v>0</v>
      </c>
      <c r="G59" s="26">
        <f t="shared" si="1"/>
        <v>0</v>
      </c>
      <c r="H59" s="26">
        <f t="shared" si="2"/>
        <v>0</v>
      </c>
      <c r="I59" s="2"/>
      <c r="J59" s="137"/>
      <c r="K59" s="1"/>
    </row>
    <row r="60" spans="1:11" ht="25.5" x14ac:dyDescent="0.2">
      <c r="A60" s="27" t="s">
        <v>321</v>
      </c>
      <c r="B60" s="28" t="s">
        <v>0</v>
      </c>
      <c r="C60" s="29">
        <v>30</v>
      </c>
      <c r="D60" s="2"/>
      <c r="E60" s="3"/>
      <c r="F60" s="26">
        <f t="shared" si="0"/>
        <v>0</v>
      </c>
      <c r="G60" s="26">
        <f t="shared" si="1"/>
        <v>0</v>
      </c>
      <c r="H60" s="26">
        <f t="shared" si="2"/>
        <v>0</v>
      </c>
      <c r="I60" s="2"/>
      <c r="J60" s="137"/>
      <c r="K60" s="1"/>
    </row>
    <row r="61" spans="1:11" ht="25.5" x14ac:dyDescent="0.2">
      <c r="A61" s="27" t="s">
        <v>89</v>
      </c>
      <c r="B61" s="28" t="s">
        <v>0</v>
      </c>
      <c r="C61" s="29">
        <v>30</v>
      </c>
      <c r="D61" s="2"/>
      <c r="E61" s="3"/>
      <c r="F61" s="26">
        <f t="shared" si="0"/>
        <v>0</v>
      </c>
      <c r="G61" s="26">
        <f t="shared" si="1"/>
        <v>0</v>
      </c>
      <c r="H61" s="26">
        <f t="shared" si="2"/>
        <v>0</v>
      </c>
      <c r="I61" s="2"/>
      <c r="J61" s="137"/>
      <c r="K61" s="1"/>
    </row>
    <row r="62" spans="1:11" ht="25.5" x14ac:dyDescent="0.2">
      <c r="A62" s="27" t="s">
        <v>322</v>
      </c>
      <c r="B62" s="28" t="s">
        <v>0</v>
      </c>
      <c r="C62" s="29">
        <v>5</v>
      </c>
      <c r="D62" s="2"/>
      <c r="E62" s="3"/>
      <c r="F62" s="26">
        <f t="shared" si="0"/>
        <v>0</v>
      </c>
      <c r="G62" s="26">
        <f t="shared" si="1"/>
        <v>0</v>
      </c>
      <c r="H62" s="26">
        <f t="shared" si="2"/>
        <v>0</v>
      </c>
      <c r="I62" s="2"/>
      <c r="J62" s="137"/>
      <c r="K62" s="1"/>
    </row>
    <row r="63" spans="1:11" ht="51" x14ac:dyDescent="0.2">
      <c r="A63" s="27" t="s">
        <v>312</v>
      </c>
      <c r="B63" s="28" t="s">
        <v>23</v>
      </c>
      <c r="C63" s="29">
        <v>220</v>
      </c>
      <c r="D63" s="2"/>
      <c r="E63" s="3"/>
      <c r="F63" s="26">
        <f t="shared" si="0"/>
        <v>0</v>
      </c>
      <c r="G63" s="26">
        <f t="shared" si="1"/>
        <v>0</v>
      </c>
      <c r="H63" s="26">
        <f t="shared" si="2"/>
        <v>0</v>
      </c>
      <c r="I63" s="2"/>
      <c r="J63" s="137"/>
      <c r="K63" s="1"/>
    </row>
    <row r="64" spans="1:11" ht="51" x14ac:dyDescent="0.2">
      <c r="A64" s="27" t="s">
        <v>313</v>
      </c>
      <c r="B64" s="28" t="s">
        <v>23</v>
      </c>
      <c r="C64" s="29">
        <v>20</v>
      </c>
      <c r="D64" s="2"/>
      <c r="E64" s="3"/>
      <c r="F64" s="26">
        <f t="shared" si="0"/>
        <v>0</v>
      </c>
      <c r="G64" s="26">
        <f t="shared" si="1"/>
        <v>0</v>
      </c>
      <c r="H64" s="26">
        <f t="shared" si="2"/>
        <v>0</v>
      </c>
      <c r="I64" s="2"/>
      <c r="J64" s="137"/>
      <c r="K64" s="1"/>
    </row>
    <row r="65" spans="1:11" ht="51" x14ac:dyDescent="0.2">
      <c r="A65" s="27" t="s">
        <v>314</v>
      </c>
      <c r="B65" s="28" t="s">
        <v>23</v>
      </c>
      <c r="C65" s="29">
        <v>6</v>
      </c>
      <c r="D65" s="2"/>
      <c r="E65" s="3"/>
      <c r="F65" s="26">
        <f t="shared" si="0"/>
        <v>0</v>
      </c>
      <c r="G65" s="26">
        <f t="shared" si="1"/>
        <v>0</v>
      </c>
      <c r="H65" s="26">
        <f t="shared" si="2"/>
        <v>0</v>
      </c>
      <c r="I65" s="2"/>
      <c r="J65" s="137"/>
      <c r="K65" s="1"/>
    </row>
    <row r="66" spans="1:11" ht="25.5" x14ac:dyDescent="0.2">
      <c r="A66" s="27" t="s">
        <v>268</v>
      </c>
      <c r="B66" s="28" t="s">
        <v>0</v>
      </c>
      <c r="C66" s="29">
        <v>70</v>
      </c>
      <c r="D66" s="2"/>
      <c r="E66" s="3"/>
      <c r="F66" s="26">
        <f t="shared" si="0"/>
        <v>0</v>
      </c>
      <c r="G66" s="26">
        <f t="shared" si="1"/>
        <v>0</v>
      </c>
      <c r="H66" s="26">
        <f t="shared" si="2"/>
        <v>0</v>
      </c>
      <c r="I66" s="2"/>
      <c r="J66" s="137"/>
      <c r="K66" s="1"/>
    </row>
    <row r="67" spans="1:11" x14ac:dyDescent="0.2">
      <c r="A67" s="27" t="s">
        <v>150</v>
      </c>
      <c r="B67" s="28" t="s">
        <v>0</v>
      </c>
      <c r="C67" s="29">
        <v>20</v>
      </c>
      <c r="D67" s="2"/>
      <c r="E67" s="3"/>
      <c r="F67" s="26">
        <f t="shared" ref="F67:F130" si="3">D67*E67+D67</f>
        <v>0</v>
      </c>
      <c r="G67" s="26">
        <f t="shared" ref="G67:G130" si="4">D67*C67</f>
        <v>0</v>
      </c>
      <c r="H67" s="26">
        <f t="shared" ref="H67:H130" si="5">G67*E67+G67</f>
        <v>0</v>
      </c>
      <c r="I67" s="2"/>
      <c r="J67" s="137"/>
      <c r="K67" s="1"/>
    </row>
    <row r="68" spans="1:11" x14ac:dyDescent="0.2">
      <c r="A68" s="180" t="s">
        <v>562</v>
      </c>
      <c r="B68" s="28" t="s">
        <v>0</v>
      </c>
      <c r="C68" s="29">
        <v>12</v>
      </c>
      <c r="D68" s="2"/>
      <c r="E68" s="3"/>
      <c r="F68" s="26">
        <f t="shared" si="3"/>
        <v>0</v>
      </c>
      <c r="G68" s="26">
        <f t="shared" si="4"/>
        <v>0</v>
      </c>
      <c r="H68" s="26">
        <f t="shared" si="5"/>
        <v>0</v>
      </c>
      <c r="I68" s="2"/>
      <c r="J68" s="137"/>
      <c r="K68" s="1"/>
    </row>
    <row r="69" spans="1:11" ht="25.5" x14ac:dyDescent="0.2">
      <c r="A69" s="27" t="s">
        <v>88</v>
      </c>
      <c r="B69" s="28" t="s">
        <v>0</v>
      </c>
      <c r="C69" s="29">
        <v>90</v>
      </c>
      <c r="D69" s="2"/>
      <c r="E69" s="3"/>
      <c r="F69" s="26">
        <f t="shared" si="3"/>
        <v>0</v>
      </c>
      <c r="G69" s="26">
        <f t="shared" si="4"/>
        <v>0</v>
      </c>
      <c r="H69" s="26">
        <f t="shared" si="5"/>
        <v>0</v>
      </c>
      <c r="I69" s="2"/>
      <c r="J69" s="137"/>
      <c r="K69" s="1"/>
    </row>
    <row r="70" spans="1:11" ht="25.5" x14ac:dyDescent="0.2">
      <c r="A70" s="27" t="s">
        <v>87</v>
      </c>
      <c r="B70" s="28" t="s">
        <v>553</v>
      </c>
      <c r="C70" s="29">
        <v>2</v>
      </c>
      <c r="D70" s="2"/>
      <c r="E70" s="3"/>
      <c r="F70" s="26">
        <f t="shared" si="3"/>
        <v>0</v>
      </c>
      <c r="G70" s="26">
        <f t="shared" si="4"/>
        <v>0</v>
      </c>
      <c r="H70" s="26">
        <f t="shared" si="5"/>
        <v>0</v>
      </c>
      <c r="I70" s="2"/>
      <c r="J70" s="137"/>
      <c r="K70" s="1"/>
    </row>
    <row r="71" spans="1:11" ht="25.5" x14ac:dyDescent="0.2">
      <c r="A71" s="27" t="s">
        <v>441</v>
      </c>
      <c r="B71" s="28" t="s">
        <v>553</v>
      </c>
      <c r="C71" s="29">
        <v>2</v>
      </c>
      <c r="D71" s="2"/>
      <c r="E71" s="3"/>
      <c r="F71" s="26">
        <f t="shared" si="3"/>
        <v>0</v>
      </c>
      <c r="G71" s="26">
        <f t="shared" si="4"/>
        <v>0</v>
      </c>
      <c r="H71" s="26">
        <f t="shared" si="5"/>
        <v>0</v>
      </c>
      <c r="I71" s="2"/>
      <c r="J71" s="137"/>
      <c r="K71" s="1"/>
    </row>
    <row r="72" spans="1:11" ht="25.5" x14ac:dyDescent="0.2">
      <c r="A72" s="27" t="s">
        <v>442</v>
      </c>
      <c r="B72" s="28" t="s">
        <v>553</v>
      </c>
      <c r="C72" s="29">
        <v>2</v>
      </c>
      <c r="D72" s="2"/>
      <c r="E72" s="3"/>
      <c r="F72" s="26">
        <f t="shared" si="3"/>
        <v>0</v>
      </c>
      <c r="G72" s="26">
        <f t="shared" si="4"/>
        <v>0</v>
      </c>
      <c r="H72" s="26">
        <f t="shared" si="5"/>
        <v>0</v>
      </c>
      <c r="I72" s="2"/>
      <c r="J72" s="137"/>
      <c r="K72" s="1"/>
    </row>
    <row r="73" spans="1:11" ht="25.5" x14ac:dyDescent="0.2">
      <c r="A73" s="27" t="s">
        <v>444</v>
      </c>
      <c r="B73" s="28" t="s">
        <v>553</v>
      </c>
      <c r="C73" s="29">
        <v>2</v>
      </c>
      <c r="D73" s="2"/>
      <c r="E73" s="3"/>
      <c r="F73" s="26">
        <f t="shared" si="3"/>
        <v>0</v>
      </c>
      <c r="G73" s="26">
        <f t="shared" si="4"/>
        <v>0</v>
      </c>
      <c r="H73" s="26">
        <f t="shared" si="5"/>
        <v>0</v>
      </c>
      <c r="I73" s="2"/>
      <c r="J73" s="137"/>
      <c r="K73" s="1"/>
    </row>
    <row r="74" spans="1:11" ht="25.5" x14ac:dyDescent="0.2">
      <c r="A74" s="27" t="s">
        <v>443</v>
      </c>
      <c r="B74" s="28" t="s">
        <v>553</v>
      </c>
      <c r="C74" s="29">
        <v>2</v>
      </c>
      <c r="D74" s="2"/>
      <c r="E74" s="3"/>
      <c r="F74" s="26">
        <f t="shared" si="3"/>
        <v>0</v>
      </c>
      <c r="G74" s="26">
        <f t="shared" si="4"/>
        <v>0</v>
      </c>
      <c r="H74" s="26">
        <f t="shared" si="5"/>
        <v>0</v>
      </c>
      <c r="I74" s="2"/>
      <c r="J74" s="137"/>
      <c r="K74" s="1"/>
    </row>
    <row r="75" spans="1:11" ht="25.5" x14ac:dyDescent="0.2">
      <c r="A75" s="27" t="s">
        <v>85</v>
      </c>
      <c r="B75" s="28" t="s">
        <v>553</v>
      </c>
      <c r="C75" s="29">
        <v>15</v>
      </c>
      <c r="D75" s="2"/>
      <c r="E75" s="3"/>
      <c r="F75" s="26">
        <f t="shared" si="3"/>
        <v>0</v>
      </c>
      <c r="G75" s="26">
        <f t="shared" si="4"/>
        <v>0</v>
      </c>
      <c r="H75" s="26">
        <f t="shared" si="5"/>
        <v>0</v>
      </c>
      <c r="I75" s="2"/>
      <c r="J75" s="137"/>
      <c r="K75" s="1"/>
    </row>
    <row r="76" spans="1:11" ht="25.5" x14ac:dyDescent="0.2">
      <c r="A76" s="27" t="s">
        <v>86</v>
      </c>
      <c r="B76" s="28" t="s">
        <v>553</v>
      </c>
      <c r="C76" s="29">
        <v>3000</v>
      </c>
      <c r="D76" s="2"/>
      <c r="E76" s="3"/>
      <c r="F76" s="26">
        <f t="shared" si="3"/>
        <v>0</v>
      </c>
      <c r="G76" s="26">
        <f t="shared" si="4"/>
        <v>0</v>
      </c>
      <c r="H76" s="26">
        <f t="shared" si="5"/>
        <v>0</v>
      </c>
      <c r="I76" s="2"/>
      <c r="J76" s="137"/>
      <c r="K76" s="1"/>
    </row>
    <row r="77" spans="1:11" ht="25.5" x14ac:dyDescent="0.2">
      <c r="A77" s="27" t="s">
        <v>265</v>
      </c>
      <c r="B77" s="28" t="s">
        <v>553</v>
      </c>
      <c r="C77" s="29">
        <v>500</v>
      </c>
      <c r="D77" s="2"/>
      <c r="E77" s="3"/>
      <c r="F77" s="26">
        <f t="shared" si="3"/>
        <v>0</v>
      </c>
      <c r="G77" s="26">
        <f t="shared" si="4"/>
        <v>0</v>
      </c>
      <c r="H77" s="26">
        <f t="shared" si="5"/>
        <v>0</v>
      </c>
      <c r="I77" s="2"/>
      <c r="J77" s="137"/>
      <c r="K77" s="1"/>
    </row>
    <row r="78" spans="1:11" ht="25.5" x14ac:dyDescent="0.2">
      <c r="A78" s="27" t="s">
        <v>440</v>
      </c>
      <c r="B78" s="28" t="s">
        <v>553</v>
      </c>
      <c r="C78" s="29">
        <v>200</v>
      </c>
      <c r="D78" s="2"/>
      <c r="E78" s="3"/>
      <c r="F78" s="26">
        <f t="shared" si="3"/>
        <v>0</v>
      </c>
      <c r="G78" s="26">
        <f t="shared" si="4"/>
        <v>0</v>
      </c>
      <c r="H78" s="26">
        <f t="shared" si="5"/>
        <v>0</v>
      </c>
      <c r="I78" s="2"/>
      <c r="J78" s="137"/>
      <c r="K78" s="1"/>
    </row>
    <row r="79" spans="1:11" ht="25.5" x14ac:dyDescent="0.2">
      <c r="A79" s="27" t="s">
        <v>266</v>
      </c>
      <c r="B79" s="28" t="s">
        <v>553</v>
      </c>
      <c r="C79" s="29">
        <v>160</v>
      </c>
      <c r="D79" s="2"/>
      <c r="E79" s="3"/>
      <c r="F79" s="26">
        <f t="shared" si="3"/>
        <v>0</v>
      </c>
      <c r="G79" s="26">
        <f t="shared" si="4"/>
        <v>0</v>
      </c>
      <c r="H79" s="26">
        <f t="shared" si="5"/>
        <v>0</v>
      </c>
      <c r="I79" s="2"/>
      <c r="J79" s="137"/>
      <c r="K79" s="1"/>
    </row>
    <row r="80" spans="1:11" ht="63.75" x14ac:dyDescent="0.2">
      <c r="A80" s="87" t="s">
        <v>298</v>
      </c>
      <c r="B80" s="100" t="s">
        <v>0</v>
      </c>
      <c r="C80" s="101">
        <v>80</v>
      </c>
      <c r="D80" s="5"/>
      <c r="E80" s="6"/>
      <c r="F80" s="26">
        <f t="shared" si="3"/>
        <v>0</v>
      </c>
      <c r="G80" s="26">
        <f t="shared" si="4"/>
        <v>0</v>
      </c>
      <c r="H80" s="26">
        <f t="shared" si="5"/>
        <v>0</v>
      </c>
      <c r="I80" s="2"/>
      <c r="J80" s="127"/>
      <c r="K80" s="4"/>
    </row>
    <row r="81" spans="1:11" ht="25.5" x14ac:dyDescent="0.2">
      <c r="A81" s="27" t="s">
        <v>222</v>
      </c>
      <c r="B81" s="28" t="s">
        <v>23</v>
      </c>
      <c r="C81" s="29">
        <v>20</v>
      </c>
      <c r="D81" s="2"/>
      <c r="E81" s="3"/>
      <c r="F81" s="26">
        <f t="shared" si="3"/>
        <v>0</v>
      </c>
      <c r="G81" s="26">
        <f t="shared" si="4"/>
        <v>0</v>
      </c>
      <c r="H81" s="26">
        <f t="shared" si="5"/>
        <v>0</v>
      </c>
      <c r="I81" s="2"/>
      <c r="J81" s="137"/>
      <c r="K81" s="1"/>
    </row>
    <row r="82" spans="1:11" ht="25.5" x14ac:dyDescent="0.2">
      <c r="A82" s="27" t="s">
        <v>445</v>
      </c>
      <c r="B82" s="28" t="s">
        <v>23</v>
      </c>
      <c r="C82" s="29">
        <v>10</v>
      </c>
      <c r="D82" s="2"/>
      <c r="E82" s="3"/>
      <c r="F82" s="26">
        <f t="shared" si="3"/>
        <v>0</v>
      </c>
      <c r="G82" s="26">
        <f t="shared" si="4"/>
        <v>0</v>
      </c>
      <c r="H82" s="26">
        <f t="shared" si="5"/>
        <v>0</v>
      </c>
      <c r="I82" s="2"/>
      <c r="J82" s="137"/>
      <c r="K82" s="1"/>
    </row>
    <row r="83" spans="1:11" x14ac:dyDescent="0.2">
      <c r="A83" s="27" t="s">
        <v>224</v>
      </c>
      <c r="B83" s="28" t="s">
        <v>0</v>
      </c>
      <c r="C83" s="29">
        <v>10</v>
      </c>
      <c r="D83" s="2"/>
      <c r="E83" s="3"/>
      <c r="F83" s="26">
        <f t="shared" si="3"/>
        <v>0</v>
      </c>
      <c r="G83" s="26">
        <f t="shared" si="4"/>
        <v>0</v>
      </c>
      <c r="H83" s="26">
        <f t="shared" si="5"/>
        <v>0</v>
      </c>
      <c r="I83" s="2"/>
      <c r="J83" s="137"/>
      <c r="K83" s="1"/>
    </row>
    <row r="84" spans="1:11" x14ac:dyDescent="0.2">
      <c r="A84" s="27" t="s">
        <v>278</v>
      </c>
      <c r="B84" s="28" t="s">
        <v>23</v>
      </c>
      <c r="C84" s="29">
        <v>1</v>
      </c>
      <c r="D84" s="2"/>
      <c r="E84" s="3"/>
      <c r="F84" s="26">
        <f t="shared" si="3"/>
        <v>0</v>
      </c>
      <c r="G84" s="26">
        <f t="shared" si="4"/>
        <v>0</v>
      </c>
      <c r="H84" s="26">
        <f t="shared" si="5"/>
        <v>0</v>
      </c>
      <c r="I84" s="2"/>
      <c r="J84" s="137"/>
      <c r="K84" s="1"/>
    </row>
    <row r="85" spans="1:11" ht="25.5" x14ac:dyDescent="0.2">
      <c r="A85" s="27" t="s">
        <v>281</v>
      </c>
      <c r="B85" s="28" t="s">
        <v>23</v>
      </c>
      <c r="C85" s="29">
        <v>20</v>
      </c>
      <c r="D85" s="2"/>
      <c r="E85" s="3"/>
      <c r="F85" s="26">
        <f t="shared" si="3"/>
        <v>0</v>
      </c>
      <c r="G85" s="26">
        <f t="shared" si="4"/>
        <v>0</v>
      </c>
      <c r="H85" s="26">
        <f t="shared" si="5"/>
        <v>0</v>
      </c>
      <c r="I85" s="2"/>
      <c r="J85" s="137"/>
      <c r="K85" s="1"/>
    </row>
    <row r="86" spans="1:11" ht="25.5" x14ac:dyDescent="0.2">
      <c r="A86" s="27" t="s">
        <v>280</v>
      </c>
      <c r="B86" s="28" t="s">
        <v>23</v>
      </c>
      <c r="C86" s="29">
        <v>80</v>
      </c>
      <c r="D86" s="2"/>
      <c r="E86" s="3"/>
      <c r="F86" s="26">
        <f t="shared" si="3"/>
        <v>0</v>
      </c>
      <c r="G86" s="26">
        <f t="shared" si="4"/>
        <v>0</v>
      </c>
      <c r="H86" s="26">
        <f t="shared" si="5"/>
        <v>0</v>
      </c>
      <c r="I86" s="2"/>
      <c r="J86" s="137"/>
      <c r="K86" s="1"/>
    </row>
    <row r="87" spans="1:11" ht="25.5" x14ac:dyDescent="0.2">
      <c r="A87" s="27" t="s">
        <v>141</v>
      </c>
      <c r="B87" s="28" t="s">
        <v>0</v>
      </c>
      <c r="C87" s="29">
        <v>15</v>
      </c>
      <c r="D87" s="2"/>
      <c r="E87" s="3"/>
      <c r="F87" s="26">
        <f t="shared" si="3"/>
        <v>0</v>
      </c>
      <c r="G87" s="26">
        <f t="shared" si="4"/>
        <v>0</v>
      </c>
      <c r="H87" s="26">
        <f t="shared" si="5"/>
        <v>0</v>
      </c>
      <c r="I87" s="2"/>
      <c r="J87" s="137"/>
      <c r="K87" s="1"/>
    </row>
    <row r="88" spans="1:11" ht="38.25" x14ac:dyDescent="0.2">
      <c r="A88" s="27" t="s">
        <v>84</v>
      </c>
      <c r="B88" s="28" t="s">
        <v>23</v>
      </c>
      <c r="C88" s="29">
        <v>15</v>
      </c>
      <c r="D88" s="2"/>
      <c r="E88" s="3"/>
      <c r="F88" s="26">
        <f t="shared" si="3"/>
        <v>0</v>
      </c>
      <c r="G88" s="26">
        <f t="shared" si="4"/>
        <v>0</v>
      </c>
      <c r="H88" s="26">
        <f t="shared" si="5"/>
        <v>0</v>
      </c>
      <c r="I88" s="2"/>
      <c r="J88" s="137"/>
      <c r="K88" s="1"/>
    </row>
    <row r="89" spans="1:11" x14ac:dyDescent="0.2">
      <c r="A89" s="27" t="s">
        <v>450</v>
      </c>
      <c r="B89" s="28" t="s">
        <v>0</v>
      </c>
      <c r="C89" s="29">
        <v>50</v>
      </c>
      <c r="D89" s="2"/>
      <c r="E89" s="3"/>
      <c r="F89" s="26">
        <f t="shared" si="3"/>
        <v>0</v>
      </c>
      <c r="G89" s="26">
        <f t="shared" si="4"/>
        <v>0</v>
      </c>
      <c r="H89" s="26">
        <f t="shared" si="5"/>
        <v>0</v>
      </c>
      <c r="I89" s="2"/>
      <c r="J89" s="137"/>
      <c r="K89" s="1"/>
    </row>
    <row r="90" spans="1:11" ht="25.5" x14ac:dyDescent="0.2">
      <c r="A90" s="27" t="s">
        <v>316</v>
      </c>
      <c r="B90" s="28" t="s">
        <v>0</v>
      </c>
      <c r="C90" s="29">
        <v>20</v>
      </c>
      <c r="D90" s="2"/>
      <c r="E90" s="3"/>
      <c r="F90" s="26">
        <f t="shared" si="3"/>
        <v>0</v>
      </c>
      <c r="G90" s="26">
        <f t="shared" si="4"/>
        <v>0</v>
      </c>
      <c r="H90" s="26">
        <f t="shared" si="5"/>
        <v>0</v>
      </c>
      <c r="I90" s="2"/>
      <c r="J90" s="137"/>
      <c r="K90" s="1"/>
    </row>
    <row r="91" spans="1:11" x14ac:dyDescent="0.2">
      <c r="A91" s="27" t="s">
        <v>317</v>
      </c>
      <c r="B91" s="28" t="s">
        <v>0</v>
      </c>
      <c r="C91" s="29">
        <v>10</v>
      </c>
      <c r="D91" s="2"/>
      <c r="E91" s="3"/>
      <c r="F91" s="26">
        <f t="shared" si="3"/>
        <v>0</v>
      </c>
      <c r="G91" s="26">
        <f t="shared" si="4"/>
        <v>0</v>
      </c>
      <c r="H91" s="26">
        <f t="shared" si="5"/>
        <v>0</v>
      </c>
      <c r="I91" s="2"/>
      <c r="J91" s="137"/>
      <c r="K91" s="1"/>
    </row>
    <row r="92" spans="1:11" x14ac:dyDescent="0.2">
      <c r="A92" s="27" t="s">
        <v>319</v>
      </c>
      <c r="B92" s="28" t="s">
        <v>0</v>
      </c>
      <c r="C92" s="29">
        <v>10</v>
      </c>
      <c r="D92" s="2"/>
      <c r="E92" s="3"/>
      <c r="F92" s="26">
        <f t="shared" si="3"/>
        <v>0</v>
      </c>
      <c r="G92" s="26">
        <f t="shared" si="4"/>
        <v>0</v>
      </c>
      <c r="H92" s="26">
        <f t="shared" si="5"/>
        <v>0</v>
      </c>
      <c r="I92" s="2"/>
      <c r="J92" s="137"/>
      <c r="K92" s="1"/>
    </row>
    <row r="93" spans="1:11" ht="38.25" x14ac:dyDescent="0.2">
      <c r="A93" s="27" t="s">
        <v>318</v>
      </c>
      <c r="B93" s="28" t="s">
        <v>0</v>
      </c>
      <c r="C93" s="29">
        <v>15</v>
      </c>
      <c r="D93" s="2"/>
      <c r="E93" s="3"/>
      <c r="F93" s="26">
        <f t="shared" si="3"/>
        <v>0</v>
      </c>
      <c r="G93" s="26">
        <f t="shared" si="4"/>
        <v>0</v>
      </c>
      <c r="H93" s="26">
        <f t="shared" si="5"/>
        <v>0</v>
      </c>
      <c r="I93" s="2"/>
      <c r="J93" s="137"/>
      <c r="K93" s="1"/>
    </row>
    <row r="94" spans="1:11" ht="38.25" x14ac:dyDescent="0.2">
      <c r="A94" s="27" t="s">
        <v>320</v>
      </c>
      <c r="B94" s="28" t="s">
        <v>0</v>
      </c>
      <c r="C94" s="29">
        <v>30</v>
      </c>
      <c r="D94" s="2"/>
      <c r="E94" s="3"/>
      <c r="F94" s="26">
        <f t="shared" si="3"/>
        <v>0</v>
      </c>
      <c r="G94" s="26">
        <f t="shared" si="4"/>
        <v>0</v>
      </c>
      <c r="H94" s="26">
        <f t="shared" si="5"/>
        <v>0</v>
      </c>
      <c r="I94" s="2"/>
      <c r="J94" s="137"/>
      <c r="K94" s="1"/>
    </row>
    <row r="95" spans="1:11" ht="25.5" x14ac:dyDescent="0.2">
      <c r="A95" s="27" t="s">
        <v>149</v>
      </c>
      <c r="B95" s="28" t="s">
        <v>0</v>
      </c>
      <c r="C95" s="29">
        <v>50</v>
      </c>
      <c r="D95" s="2"/>
      <c r="E95" s="3"/>
      <c r="F95" s="26">
        <f t="shared" si="3"/>
        <v>0</v>
      </c>
      <c r="G95" s="26">
        <f t="shared" si="4"/>
        <v>0</v>
      </c>
      <c r="H95" s="26">
        <f t="shared" si="5"/>
        <v>0</v>
      </c>
      <c r="I95" s="2"/>
      <c r="J95" s="137"/>
      <c r="K95" s="1"/>
    </row>
    <row r="96" spans="1:11" x14ac:dyDescent="0.2">
      <c r="A96" s="27" t="s">
        <v>83</v>
      </c>
      <c r="B96" s="28" t="s">
        <v>0</v>
      </c>
      <c r="C96" s="29">
        <v>10</v>
      </c>
      <c r="D96" s="2"/>
      <c r="E96" s="3"/>
      <c r="F96" s="26">
        <f t="shared" si="3"/>
        <v>0</v>
      </c>
      <c r="G96" s="26">
        <f t="shared" si="4"/>
        <v>0</v>
      </c>
      <c r="H96" s="26">
        <f t="shared" si="5"/>
        <v>0</v>
      </c>
      <c r="I96" s="2"/>
      <c r="J96" s="137"/>
      <c r="K96" s="1"/>
    </row>
    <row r="97" spans="1:11" ht="51" x14ac:dyDescent="0.2">
      <c r="A97" s="27" t="s">
        <v>244</v>
      </c>
      <c r="B97" s="28" t="s">
        <v>0</v>
      </c>
      <c r="C97" s="29">
        <v>130</v>
      </c>
      <c r="D97" s="2"/>
      <c r="E97" s="3"/>
      <c r="F97" s="26">
        <f t="shared" si="3"/>
        <v>0</v>
      </c>
      <c r="G97" s="26">
        <f t="shared" si="4"/>
        <v>0</v>
      </c>
      <c r="H97" s="26">
        <f t="shared" si="5"/>
        <v>0</v>
      </c>
      <c r="I97" s="2"/>
      <c r="J97" s="137"/>
      <c r="K97" s="1"/>
    </row>
    <row r="98" spans="1:11" ht="51" x14ac:dyDescent="0.2">
      <c r="A98" s="27" t="s">
        <v>245</v>
      </c>
      <c r="B98" s="28" t="s">
        <v>0</v>
      </c>
      <c r="C98" s="29">
        <v>300</v>
      </c>
      <c r="D98" s="2"/>
      <c r="E98" s="3"/>
      <c r="F98" s="26">
        <f t="shared" si="3"/>
        <v>0</v>
      </c>
      <c r="G98" s="26">
        <f t="shared" si="4"/>
        <v>0</v>
      </c>
      <c r="H98" s="26">
        <f t="shared" si="5"/>
        <v>0</v>
      </c>
      <c r="I98" s="2"/>
      <c r="J98" s="137"/>
      <c r="K98" s="1"/>
    </row>
    <row r="99" spans="1:11" ht="51" x14ac:dyDescent="0.2">
      <c r="A99" s="27" t="s">
        <v>246</v>
      </c>
      <c r="B99" s="28" t="s">
        <v>0</v>
      </c>
      <c r="C99" s="29">
        <v>10</v>
      </c>
      <c r="D99" s="2"/>
      <c r="E99" s="3"/>
      <c r="F99" s="26">
        <f t="shared" si="3"/>
        <v>0</v>
      </c>
      <c r="G99" s="26">
        <f t="shared" si="4"/>
        <v>0</v>
      </c>
      <c r="H99" s="26">
        <f t="shared" si="5"/>
        <v>0</v>
      </c>
      <c r="I99" s="2"/>
      <c r="J99" s="137"/>
      <c r="K99" s="1"/>
    </row>
    <row r="100" spans="1:11" ht="63.75" x14ac:dyDescent="0.2">
      <c r="A100" s="27" t="s">
        <v>478</v>
      </c>
      <c r="B100" s="28" t="s">
        <v>0</v>
      </c>
      <c r="C100" s="29">
        <v>20</v>
      </c>
      <c r="D100" s="2"/>
      <c r="E100" s="3"/>
      <c r="F100" s="26">
        <f t="shared" si="3"/>
        <v>0</v>
      </c>
      <c r="G100" s="26">
        <f t="shared" si="4"/>
        <v>0</v>
      </c>
      <c r="H100" s="26">
        <f t="shared" si="5"/>
        <v>0</v>
      </c>
      <c r="I100" s="2"/>
      <c r="J100" s="137"/>
      <c r="K100" s="1"/>
    </row>
    <row r="101" spans="1:11" ht="38.25" x14ac:dyDescent="0.2">
      <c r="A101" s="27" t="s">
        <v>299</v>
      </c>
      <c r="B101" s="28" t="s">
        <v>0</v>
      </c>
      <c r="C101" s="29">
        <v>20</v>
      </c>
      <c r="D101" s="2"/>
      <c r="E101" s="3"/>
      <c r="F101" s="26">
        <f t="shared" si="3"/>
        <v>0</v>
      </c>
      <c r="G101" s="26">
        <f t="shared" si="4"/>
        <v>0</v>
      </c>
      <c r="H101" s="26">
        <f t="shared" si="5"/>
        <v>0</v>
      </c>
      <c r="I101" s="2"/>
      <c r="J101" s="137"/>
      <c r="K101" s="1"/>
    </row>
    <row r="102" spans="1:11" ht="25.5" x14ac:dyDescent="0.2">
      <c r="A102" s="27" t="s">
        <v>300</v>
      </c>
      <c r="B102" s="28" t="s">
        <v>0</v>
      </c>
      <c r="C102" s="29">
        <v>50</v>
      </c>
      <c r="D102" s="2"/>
      <c r="E102" s="3"/>
      <c r="F102" s="26">
        <f t="shared" si="3"/>
        <v>0</v>
      </c>
      <c r="G102" s="26">
        <f t="shared" si="4"/>
        <v>0</v>
      </c>
      <c r="H102" s="26">
        <f t="shared" si="5"/>
        <v>0</v>
      </c>
      <c r="I102" s="2"/>
      <c r="J102" s="137"/>
      <c r="K102" s="1"/>
    </row>
    <row r="103" spans="1:11" ht="51" x14ac:dyDescent="0.2">
      <c r="A103" s="27" t="s">
        <v>247</v>
      </c>
      <c r="B103" s="28" t="s">
        <v>0</v>
      </c>
      <c r="C103" s="29">
        <v>440</v>
      </c>
      <c r="D103" s="2"/>
      <c r="E103" s="3"/>
      <c r="F103" s="26">
        <f t="shared" si="3"/>
        <v>0</v>
      </c>
      <c r="G103" s="26">
        <f t="shared" si="4"/>
        <v>0</v>
      </c>
      <c r="H103" s="26">
        <f t="shared" si="5"/>
        <v>0</v>
      </c>
      <c r="I103" s="2"/>
      <c r="J103" s="137"/>
      <c r="K103" s="1"/>
    </row>
    <row r="104" spans="1:11" ht="51" x14ac:dyDescent="0.2">
      <c r="A104" s="27" t="s">
        <v>269</v>
      </c>
      <c r="B104" s="28" t="s">
        <v>0</v>
      </c>
      <c r="C104" s="29">
        <v>260</v>
      </c>
      <c r="D104" s="2"/>
      <c r="E104" s="3"/>
      <c r="F104" s="26">
        <f t="shared" si="3"/>
        <v>0</v>
      </c>
      <c r="G104" s="26">
        <f t="shared" si="4"/>
        <v>0</v>
      </c>
      <c r="H104" s="26">
        <f t="shared" si="5"/>
        <v>0</v>
      </c>
      <c r="I104" s="2"/>
      <c r="J104" s="137"/>
      <c r="K104" s="1"/>
    </row>
    <row r="105" spans="1:11" ht="25.5" x14ac:dyDescent="0.2">
      <c r="A105" s="27" t="s">
        <v>221</v>
      </c>
      <c r="B105" s="28" t="s">
        <v>0</v>
      </c>
      <c r="C105" s="29">
        <v>1</v>
      </c>
      <c r="D105" s="2"/>
      <c r="E105" s="3"/>
      <c r="F105" s="26">
        <f t="shared" si="3"/>
        <v>0</v>
      </c>
      <c r="G105" s="26">
        <f t="shared" si="4"/>
        <v>0</v>
      </c>
      <c r="H105" s="26">
        <f t="shared" si="5"/>
        <v>0</v>
      </c>
      <c r="I105" s="2"/>
      <c r="J105" s="137"/>
      <c r="K105" s="1"/>
    </row>
    <row r="106" spans="1:11" x14ac:dyDescent="0.2">
      <c r="A106" s="27" t="s">
        <v>82</v>
      </c>
      <c r="B106" s="28" t="s">
        <v>23</v>
      </c>
      <c r="C106" s="29">
        <v>40</v>
      </c>
      <c r="D106" s="2"/>
      <c r="E106" s="3"/>
      <c r="F106" s="26">
        <f t="shared" si="3"/>
        <v>0</v>
      </c>
      <c r="G106" s="26">
        <f t="shared" si="4"/>
        <v>0</v>
      </c>
      <c r="H106" s="26">
        <f t="shared" si="5"/>
        <v>0</v>
      </c>
      <c r="I106" s="2"/>
      <c r="J106" s="137"/>
      <c r="K106" s="1"/>
    </row>
    <row r="107" spans="1:11" x14ac:dyDescent="0.2">
      <c r="A107" s="27" t="s">
        <v>81</v>
      </c>
      <c r="B107" s="28" t="s">
        <v>23</v>
      </c>
      <c r="C107" s="29">
        <v>40</v>
      </c>
      <c r="D107" s="2"/>
      <c r="E107" s="3"/>
      <c r="F107" s="26">
        <f t="shared" si="3"/>
        <v>0</v>
      </c>
      <c r="G107" s="26">
        <f t="shared" si="4"/>
        <v>0</v>
      </c>
      <c r="H107" s="26">
        <f t="shared" si="5"/>
        <v>0</v>
      </c>
      <c r="I107" s="2"/>
      <c r="J107" s="137"/>
      <c r="K107" s="1"/>
    </row>
    <row r="108" spans="1:11" x14ac:dyDescent="0.2">
      <c r="A108" s="27" t="s">
        <v>80</v>
      </c>
      <c r="B108" s="28" t="s">
        <v>23</v>
      </c>
      <c r="C108" s="29">
        <v>130</v>
      </c>
      <c r="D108" s="2"/>
      <c r="E108" s="3"/>
      <c r="F108" s="26">
        <f t="shared" si="3"/>
        <v>0</v>
      </c>
      <c r="G108" s="26">
        <f t="shared" si="4"/>
        <v>0</v>
      </c>
      <c r="H108" s="26">
        <f t="shared" si="5"/>
        <v>0</v>
      </c>
      <c r="I108" s="2"/>
      <c r="J108" s="137"/>
      <c r="K108" s="1"/>
    </row>
    <row r="109" spans="1:11" ht="25.5" x14ac:dyDescent="0.2">
      <c r="A109" s="27" t="s">
        <v>446</v>
      </c>
      <c r="B109" s="28" t="s">
        <v>23</v>
      </c>
      <c r="C109" s="29">
        <v>6</v>
      </c>
      <c r="D109" s="2"/>
      <c r="E109" s="3"/>
      <c r="F109" s="26">
        <f t="shared" si="3"/>
        <v>0</v>
      </c>
      <c r="G109" s="26">
        <f t="shared" si="4"/>
        <v>0</v>
      </c>
      <c r="H109" s="26">
        <f t="shared" si="5"/>
        <v>0</v>
      </c>
      <c r="I109" s="2"/>
      <c r="J109" s="137"/>
      <c r="K109" s="1"/>
    </row>
    <row r="110" spans="1:11" ht="51" x14ac:dyDescent="0.2">
      <c r="A110" s="27" t="s">
        <v>79</v>
      </c>
      <c r="B110" s="28" t="s">
        <v>0</v>
      </c>
      <c r="C110" s="29">
        <v>20</v>
      </c>
      <c r="D110" s="2"/>
      <c r="E110" s="3"/>
      <c r="F110" s="26">
        <f t="shared" si="3"/>
        <v>0</v>
      </c>
      <c r="G110" s="26">
        <f t="shared" si="4"/>
        <v>0</v>
      </c>
      <c r="H110" s="26">
        <f t="shared" si="5"/>
        <v>0</v>
      </c>
      <c r="I110" s="2"/>
      <c r="J110" s="137"/>
      <c r="K110" s="1"/>
    </row>
    <row r="111" spans="1:11" x14ac:dyDescent="0.2">
      <c r="A111" s="27" t="s">
        <v>78</v>
      </c>
      <c r="B111" s="28" t="s">
        <v>0</v>
      </c>
      <c r="C111" s="29">
        <v>60</v>
      </c>
      <c r="D111" s="2"/>
      <c r="E111" s="3"/>
      <c r="F111" s="26">
        <f t="shared" si="3"/>
        <v>0</v>
      </c>
      <c r="G111" s="26">
        <f t="shared" si="4"/>
        <v>0</v>
      </c>
      <c r="H111" s="26">
        <f t="shared" si="5"/>
        <v>0</v>
      </c>
      <c r="I111" s="2"/>
      <c r="J111" s="137"/>
      <c r="K111" s="1"/>
    </row>
    <row r="112" spans="1:11" s="103" customFormat="1" x14ac:dyDescent="0.2">
      <c r="A112" s="27" t="s">
        <v>283</v>
      </c>
      <c r="B112" s="28" t="s">
        <v>0</v>
      </c>
      <c r="C112" s="29">
        <v>40</v>
      </c>
      <c r="D112" s="2"/>
      <c r="E112" s="3"/>
      <c r="F112" s="26">
        <f t="shared" si="3"/>
        <v>0</v>
      </c>
      <c r="G112" s="26">
        <f t="shared" si="4"/>
        <v>0</v>
      </c>
      <c r="H112" s="26">
        <f t="shared" si="5"/>
        <v>0</v>
      </c>
      <c r="I112" s="2"/>
      <c r="J112" s="137"/>
      <c r="K112" s="1"/>
    </row>
    <row r="113" spans="1:11" s="103" customFormat="1" x14ac:dyDescent="0.2">
      <c r="A113" s="27" t="s">
        <v>284</v>
      </c>
      <c r="B113" s="28" t="s">
        <v>0</v>
      </c>
      <c r="C113" s="29">
        <v>2</v>
      </c>
      <c r="D113" s="2"/>
      <c r="E113" s="3"/>
      <c r="F113" s="26">
        <f t="shared" si="3"/>
        <v>0</v>
      </c>
      <c r="G113" s="26">
        <f t="shared" si="4"/>
        <v>0</v>
      </c>
      <c r="H113" s="26">
        <f t="shared" si="5"/>
        <v>0</v>
      </c>
      <c r="I113" s="2"/>
      <c r="J113" s="137"/>
      <c r="K113" s="1"/>
    </row>
    <row r="114" spans="1:11" s="103" customFormat="1" x14ac:dyDescent="0.2">
      <c r="A114" s="27" t="s">
        <v>285</v>
      </c>
      <c r="B114" s="28" t="s">
        <v>0</v>
      </c>
      <c r="C114" s="29">
        <v>2</v>
      </c>
      <c r="D114" s="2"/>
      <c r="E114" s="3"/>
      <c r="F114" s="26">
        <f t="shared" si="3"/>
        <v>0</v>
      </c>
      <c r="G114" s="26">
        <f t="shared" si="4"/>
        <v>0</v>
      </c>
      <c r="H114" s="26">
        <f t="shared" si="5"/>
        <v>0</v>
      </c>
      <c r="I114" s="2"/>
      <c r="J114" s="137"/>
      <c r="K114" s="1"/>
    </row>
    <row r="115" spans="1:11" s="103" customFormat="1" ht="25.5" x14ac:dyDescent="0.2">
      <c r="A115" s="27" t="s">
        <v>282</v>
      </c>
      <c r="B115" s="28" t="s">
        <v>0</v>
      </c>
      <c r="C115" s="29">
        <v>25</v>
      </c>
      <c r="D115" s="2"/>
      <c r="E115" s="3"/>
      <c r="F115" s="26">
        <f t="shared" si="3"/>
        <v>0</v>
      </c>
      <c r="G115" s="26">
        <f t="shared" si="4"/>
        <v>0</v>
      </c>
      <c r="H115" s="26">
        <f t="shared" si="5"/>
        <v>0</v>
      </c>
      <c r="I115" s="2"/>
      <c r="J115" s="137"/>
      <c r="K115" s="1"/>
    </row>
    <row r="116" spans="1:11" s="103" customFormat="1" ht="25.5" x14ac:dyDescent="0.2">
      <c r="A116" s="27" t="s">
        <v>76</v>
      </c>
      <c r="B116" s="28" t="s">
        <v>0</v>
      </c>
      <c r="C116" s="29">
        <v>130</v>
      </c>
      <c r="D116" s="2"/>
      <c r="E116" s="3"/>
      <c r="F116" s="26">
        <f t="shared" si="3"/>
        <v>0</v>
      </c>
      <c r="G116" s="26">
        <f t="shared" si="4"/>
        <v>0</v>
      </c>
      <c r="H116" s="26">
        <f t="shared" si="5"/>
        <v>0</v>
      </c>
      <c r="I116" s="2"/>
      <c r="J116" s="137"/>
      <c r="K116" s="1"/>
    </row>
    <row r="117" spans="1:11" s="103" customFormat="1" ht="38.25" x14ac:dyDescent="0.2">
      <c r="A117" s="27" t="s">
        <v>310</v>
      </c>
      <c r="B117" s="28" t="s">
        <v>0</v>
      </c>
      <c r="C117" s="29">
        <v>130</v>
      </c>
      <c r="D117" s="2"/>
      <c r="E117" s="3"/>
      <c r="F117" s="26">
        <f t="shared" si="3"/>
        <v>0</v>
      </c>
      <c r="G117" s="26">
        <f t="shared" si="4"/>
        <v>0</v>
      </c>
      <c r="H117" s="26">
        <f t="shared" si="5"/>
        <v>0</v>
      </c>
      <c r="I117" s="2"/>
      <c r="J117" s="137"/>
      <c r="K117" s="1"/>
    </row>
    <row r="118" spans="1:11" s="103" customFormat="1" ht="38.25" x14ac:dyDescent="0.2">
      <c r="A118" s="27" t="s">
        <v>309</v>
      </c>
      <c r="B118" s="28" t="s">
        <v>0</v>
      </c>
      <c r="C118" s="29">
        <v>20</v>
      </c>
      <c r="D118" s="2"/>
      <c r="E118" s="3"/>
      <c r="F118" s="26">
        <f t="shared" si="3"/>
        <v>0</v>
      </c>
      <c r="G118" s="26">
        <f t="shared" si="4"/>
        <v>0</v>
      </c>
      <c r="H118" s="26">
        <f t="shared" si="5"/>
        <v>0</v>
      </c>
      <c r="I118" s="2"/>
      <c r="J118" s="137"/>
      <c r="K118" s="1"/>
    </row>
    <row r="119" spans="1:11" s="103" customFormat="1" ht="38.25" x14ac:dyDescent="0.2">
      <c r="A119" s="27" t="s">
        <v>447</v>
      </c>
      <c r="B119" s="28" t="s">
        <v>0</v>
      </c>
      <c r="C119" s="29">
        <v>130</v>
      </c>
      <c r="D119" s="2"/>
      <c r="E119" s="3"/>
      <c r="F119" s="26">
        <f t="shared" si="3"/>
        <v>0</v>
      </c>
      <c r="G119" s="26">
        <f t="shared" si="4"/>
        <v>0</v>
      </c>
      <c r="H119" s="26">
        <f t="shared" si="5"/>
        <v>0</v>
      </c>
      <c r="I119" s="2"/>
      <c r="J119" s="137"/>
      <c r="K119" s="1"/>
    </row>
    <row r="120" spans="1:11" s="103" customFormat="1" ht="25.5" x14ac:dyDescent="0.2">
      <c r="A120" s="27" t="s">
        <v>315</v>
      </c>
      <c r="B120" s="28" t="s">
        <v>0</v>
      </c>
      <c r="C120" s="29">
        <v>10</v>
      </c>
      <c r="D120" s="2"/>
      <c r="E120" s="3"/>
      <c r="F120" s="26">
        <f t="shared" si="3"/>
        <v>0</v>
      </c>
      <c r="G120" s="26">
        <f t="shared" si="4"/>
        <v>0</v>
      </c>
      <c r="H120" s="26">
        <f t="shared" si="5"/>
        <v>0</v>
      </c>
      <c r="I120" s="2"/>
      <c r="J120" s="137"/>
      <c r="K120" s="1"/>
    </row>
    <row r="121" spans="1:11" s="103" customFormat="1" ht="38.25" x14ac:dyDescent="0.2">
      <c r="A121" s="27" t="s">
        <v>311</v>
      </c>
      <c r="B121" s="28" t="s">
        <v>0</v>
      </c>
      <c r="C121" s="29">
        <v>5</v>
      </c>
      <c r="D121" s="2"/>
      <c r="E121" s="3"/>
      <c r="F121" s="26">
        <f t="shared" si="3"/>
        <v>0</v>
      </c>
      <c r="G121" s="26">
        <f t="shared" si="4"/>
        <v>0</v>
      </c>
      <c r="H121" s="26">
        <f t="shared" si="5"/>
        <v>0</v>
      </c>
      <c r="I121" s="2"/>
      <c r="J121" s="137"/>
      <c r="K121" s="1"/>
    </row>
    <row r="122" spans="1:11" s="103" customFormat="1" ht="25.5" x14ac:dyDescent="0.2">
      <c r="A122" s="27" t="s">
        <v>279</v>
      </c>
      <c r="B122" s="28" t="s">
        <v>0</v>
      </c>
      <c r="C122" s="29">
        <v>80</v>
      </c>
      <c r="D122" s="2"/>
      <c r="E122" s="3"/>
      <c r="F122" s="26">
        <f t="shared" si="3"/>
        <v>0</v>
      </c>
      <c r="G122" s="26">
        <f t="shared" si="4"/>
        <v>0</v>
      </c>
      <c r="H122" s="26">
        <f t="shared" si="5"/>
        <v>0</v>
      </c>
      <c r="I122" s="2"/>
      <c r="J122" s="137"/>
      <c r="K122" s="1"/>
    </row>
    <row r="123" spans="1:11" s="103" customFormat="1" ht="51" x14ac:dyDescent="0.2">
      <c r="A123" s="27" t="s">
        <v>77</v>
      </c>
      <c r="B123" s="28" t="s">
        <v>0</v>
      </c>
      <c r="C123" s="29">
        <v>130</v>
      </c>
      <c r="D123" s="2"/>
      <c r="E123" s="3"/>
      <c r="F123" s="26">
        <f t="shared" si="3"/>
        <v>0</v>
      </c>
      <c r="G123" s="26">
        <f t="shared" si="4"/>
        <v>0</v>
      </c>
      <c r="H123" s="26">
        <f t="shared" si="5"/>
        <v>0</v>
      </c>
      <c r="I123" s="2"/>
      <c r="J123" s="137"/>
      <c r="K123" s="1"/>
    </row>
    <row r="124" spans="1:11" s="103" customFormat="1" ht="38.25" x14ac:dyDescent="0.2">
      <c r="A124" s="27" t="s">
        <v>216</v>
      </c>
      <c r="B124" s="28" t="s">
        <v>0</v>
      </c>
      <c r="C124" s="29">
        <v>50</v>
      </c>
      <c r="D124" s="2"/>
      <c r="E124" s="3"/>
      <c r="F124" s="26">
        <f t="shared" si="3"/>
        <v>0</v>
      </c>
      <c r="G124" s="26">
        <f t="shared" si="4"/>
        <v>0</v>
      </c>
      <c r="H124" s="26">
        <f t="shared" si="5"/>
        <v>0</v>
      </c>
      <c r="I124" s="2"/>
      <c r="J124" s="137"/>
      <c r="K124" s="1"/>
    </row>
    <row r="125" spans="1:11" s="103" customFormat="1" ht="25.5" x14ac:dyDescent="0.2">
      <c r="A125" s="27" t="s">
        <v>75</v>
      </c>
      <c r="B125" s="28" t="s">
        <v>0</v>
      </c>
      <c r="C125" s="29">
        <v>300</v>
      </c>
      <c r="D125" s="2"/>
      <c r="E125" s="3"/>
      <c r="F125" s="26">
        <f t="shared" si="3"/>
        <v>0</v>
      </c>
      <c r="G125" s="26">
        <f t="shared" si="4"/>
        <v>0</v>
      </c>
      <c r="H125" s="26">
        <f t="shared" si="5"/>
        <v>0</v>
      </c>
      <c r="I125" s="2"/>
      <c r="J125" s="137"/>
      <c r="K125" s="1"/>
    </row>
    <row r="126" spans="1:11" s="103" customFormat="1" x14ac:dyDescent="0.2">
      <c r="A126" s="27" t="s">
        <v>74</v>
      </c>
      <c r="B126" s="28" t="s">
        <v>0</v>
      </c>
      <c r="C126" s="29">
        <v>10</v>
      </c>
      <c r="D126" s="2"/>
      <c r="E126" s="3"/>
      <c r="F126" s="26">
        <f t="shared" si="3"/>
        <v>0</v>
      </c>
      <c r="G126" s="26">
        <f t="shared" si="4"/>
        <v>0</v>
      </c>
      <c r="H126" s="26">
        <f t="shared" si="5"/>
        <v>0</v>
      </c>
      <c r="I126" s="2"/>
      <c r="J126" s="137"/>
      <c r="K126" s="1"/>
    </row>
    <row r="127" spans="1:11" s="103" customFormat="1" ht="25.5" x14ac:dyDescent="0.2">
      <c r="A127" s="87" t="s">
        <v>73</v>
      </c>
      <c r="B127" s="100" t="s">
        <v>23</v>
      </c>
      <c r="C127" s="101">
        <v>10</v>
      </c>
      <c r="D127" s="5"/>
      <c r="E127" s="6"/>
      <c r="F127" s="26">
        <f t="shared" si="3"/>
        <v>0</v>
      </c>
      <c r="G127" s="26">
        <f t="shared" si="4"/>
        <v>0</v>
      </c>
      <c r="H127" s="26">
        <f t="shared" si="5"/>
        <v>0</v>
      </c>
      <c r="I127" s="2"/>
      <c r="J127" s="127"/>
      <c r="K127" s="4"/>
    </row>
    <row r="128" spans="1:11" ht="25.5" x14ac:dyDescent="0.2">
      <c r="A128" s="87" t="s">
        <v>72</v>
      </c>
      <c r="B128" s="100" t="s">
        <v>23</v>
      </c>
      <c r="C128" s="101">
        <v>20</v>
      </c>
      <c r="D128" s="5"/>
      <c r="E128" s="6"/>
      <c r="F128" s="26">
        <f t="shared" si="3"/>
        <v>0</v>
      </c>
      <c r="G128" s="26">
        <f t="shared" si="4"/>
        <v>0</v>
      </c>
      <c r="H128" s="26">
        <f t="shared" si="5"/>
        <v>0</v>
      </c>
      <c r="I128" s="2"/>
      <c r="J128" s="127"/>
      <c r="K128" s="4"/>
    </row>
    <row r="129" spans="1:11" ht="25.5" x14ac:dyDescent="0.2">
      <c r="A129" s="87" t="s">
        <v>71</v>
      </c>
      <c r="B129" s="100" t="s">
        <v>23</v>
      </c>
      <c r="C129" s="101">
        <v>20</v>
      </c>
      <c r="D129" s="5"/>
      <c r="E129" s="6"/>
      <c r="F129" s="26">
        <f t="shared" si="3"/>
        <v>0</v>
      </c>
      <c r="G129" s="26">
        <f t="shared" si="4"/>
        <v>0</v>
      </c>
      <c r="H129" s="26">
        <f t="shared" si="5"/>
        <v>0</v>
      </c>
      <c r="I129" s="2"/>
      <c r="J129" s="127"/>
      <c r="K129" s="4"/>
    </row>
    <row r="130" spans="1:11" ht="51" x14ac:dyDescent="0.2">
      <c r="A130" s="87" t="s">
        <v>479</v>
      </c>
      <c r="B130" s="100" t="s">
        <v>0</v>
      </c>
      <c r="C130" s="101">
        <v>55</v>
      </c>
      <c r="D130" s="5"/>
      <c r="E130" s="6"/>
      <c r="F130" s="26">
        <f t="shared" si="3"/>
        <v>0</v>
      </c>
      <c r="G130" s="26">
        <f t="shared" si="4"/>
        <v>0</v>
      </c>
      <c r="H130" s="26">
        <f t="shared" si="5"/>
        <v>0</v>
      </c>
      <c r="I130" s="2"/>
      <c r="J130" s="127"/>
      <c r="K130" s="4"/>
    </row>
    <row r="131" spans="1:11" ht="25.5" x14ac:dyDescent="0.2">
      <c r="A131" s="27" t="s">
        <v>70</v>
      </c>
      <c r="B131" s="28" t="s">
        <v>23</v>
      </c>
      <c r="C131" s="29">
        <v>5</v>
      </c>
      <c r="D131" s="2"/>
      <c r="E131" s="3"/>
      <c r="F131" s="26">
        <f t="shared" ref="F131:F143" si="6">D131*E131+D131</f>
        <v>0</v>
      </c>
      <c r="G131" s="26">
        <f t="shared" ref="G131:G143" si="7">D131*C131</f>
        <v>0</v>
      </c>
      <c r="H131" s="26">
        <f t="shared" ref="H131:H143" si="8">G131*E131+G131</f>
        <v>0</v>
      </c>
      <c r="I131" s="2"/>
      <c r="J131" s="137"/>
      <c r="K131" s="1"/>
    </row>
    <row r="132" spans="1:11" ht="25.5" x14ac:dyDescent="0.2">
      <c r="A132" s="27" t="s">
        <v>69</v>
      </c>
      <c r="B132" s="28" t="s">
        <v>23</v>
      </c>
      <c r="C132" s="29">
        <v>25</v>
      </c>
      <c r="D132" s="2"/>
      <c r="E132" s="3"/>
      <c r="F132" s="26">
        <f t="shared" si="6"/>
        <v>0</v>
      </c>
      <c r="G132" s="26">
        <f t="shared" si="7"/>
        <v>0</v>
      </c>
      <c r="H132" s="26">
        <f t="shared" si="8"/>
        <v>0</v>
      </c>
      <c r="I132" s="2"/>
      <c r="J132" s="137"/>
      <c r="K132" s="1"/>
    </row>
    <row r="133" spans="1:11" ht="51" x14ac:dyDescent="0.2">
      <c r="A133" s="27" t="s">
        <v>480</v>
      </c>
      <c r="B133" s="28" t="s">
        <v>0</v>
      </c>
      <c r="C133" s="29">
        <v>270</v>
      </c>
      <c r="D133" s="2"/>
      <c r="E133" s="3"/>
      <c r="F133" s="26">
        <f t="shared" si="6"/>
        <v>0</v>
      </c>
      <c r="G133" s="26">
        <f t="shared" si="7"/>
        <v>0</v>
      </c>
      <c r="H133" s="26">
        <f t="shared" si="8"/>
        <v>0</v>
      </c>
      <c r="I133" s="2"/>
      <c r="J133" s="137"/>
      <c r="K133" s="1"/>
    </row>
    <row r="134" spans="1:11" ht="25.5" x14ac:dyDescent="0.2">
      <c r="A134" s="27" t="s">
        <v>68</v>
      </c>
      <c r="B134" s="28" t="s">
        <v>0</v>
      </c>
      <c r="C134" s="29">
        <v>60</v>
      </c>
      <c r="D134" s="2"/>
      <c r="E134" s="3"/>
      <c r="F134" s="26">
        <f t="shared" si="6"/>
        <v>0</v>
      </c>
      <c r="G134" s="26">
        <f t="shared" si="7"/>
        <v>0</v>
      </c>
      <c r="H134" s="26">
        <f t="shared" si="8"/>
        <v>0</v>
      </c>
      <c r="I134" s="2"/>
      <c r="J134" s="137"/>
      <c r="K134" s="1"/>
    </row>
    <row r="135" spans="1:11" ht="25.5" x14ac:dyDescent="0.2">
      <c r="A135" s="27" t="s">
        <v>67</v>
      </c>
      <c r="B135" s="28" t="s">
        <v>0</v>
      </c>
      <c r="C135" s="29">
        <v>80</v>
      </c>
      <c r="D135" s="2"/>
      <c r="E135" s="3"/>
      <c r="F135" s="26">
        <f t="shared" si="6"/>
        <v>0</v>
      </c>
      <c r="G135" s="26">
        <f t="shared" si="7"/>
        <v>0</v>
      </c>
      <c r="H135" s="26">
        <f t="shared" si="8"/>
        <v>0</v>
      </c>
      <c r="I135" s="2"/>
      <c r="J135" s="137"/>
      <c r="K135" s="1"/>
    </row>
    <row r="136" spans="1:11" ht="25.5" x14ac:dyDescent="0.2">
      <c r="A136" s="27" t="s">
        <v>66</v>
      </c>
      <c r="B136" s="28" t="s">
        <v>0</v>
      </c>
      <c r="C136" s="29">
        <v>40</v>
      </c>
      <c r="D136" s="2"/>
      <c r="E136" s="3"/>
      <c r="F136" s="26">
        <f t="shared" si="6"/>
        <v>0</v>
      </c>
      <c r="G136" s="26">
        <f t="shared" si="7"/>
        <v>0</v>
      </c>
      <c r="H136" s="26">
        <f t="shared" si="8"/>
        <v>0</v>
      </c>
      <c r="I136" s="2"/>
      <c r="J136" s="137"/>
      <c r="K136" s="1"/>
    </row>
    <row r="137" spans="1:11" ht="25.5" x14ac:dyDescent="0.2">
      <c r="A137" s="27" t="s">
        <v>65</v>
      </c>
      <c r="B137" s="28" t="s">
        <v>0</v>
      </c>
      <c r="C137" s="29">
        <v>60</v>
      </c>
      <c r="D137" s="2"/>
      <c r="E137" s="3"/>
      <c r="F137" s="26">
        <f t="shared" si="6"/>
        <v>0</v>
      </c>
      <c r="G137" s="26">
        <f t="shared" si="7"/>
        <v>0</v>
      </c>
      <c r="H137" s="26">
        <f t="shared" si="8"/>
        <v>0</v>
      </c>
      <c r="I137" s="2"/>
      <c r="J137" s="137"/>
      <c r="K137" s="1"/>
    </row>
    <row r="138" spans="1:11" ht="25.5" x14ac:dyDescent="0.2">
      <c r="A138" s="180" t="s">
        <v>564</v>
      </c>
      <c r="B138" s="28" t="s">
        <v>0</v>
      </c>
      <c r="C138" s="29">
        <v>600</v>
      </c>
      <c r="D138" s="2"/>
      <c r="E138" s="3"/>
      <c r="F138" s="26">
        <f t="shared" si="6"/>
        <v>0</v>
      </c>
      <c r="G138" s="26">
        <f t="shared" si="7"/>
        <v>0</v>
      </c>
      <c r="H138" s="26">
        <f t="shared" si="8"/>
        <v>0</v>
      </c>
      <c r="I138" s="2"/>
      <c r="J138" s="137"/>
      <c r="K138" s="1"/>
    </row>
    <row r="139" spans="1:11" ht="38.25" x14ac:dyDescent="0.2">
      <c r="A139" s="27" t="s">
        <v>64</v>
      </c>
      <c r="B139" s="28" t="s">
        <v>0</v>
      </c>
      <c r="C139" s="29">
        <v>20</v>
      </c>
      <c r="D139" s="2"/>
      <c r="E139" s="3"/>
      <c r="F139" s="26">
        <f t="shared" si="6"/>
        <v>0</v>
      </c>
      <c r="G139" s="26">
        <f t="shared" si="7"/>
        <v>0</v>
      </c>
      <c r="H139" s="26">
        <f t="shared" si="8"/>
        <v>0</v>
      </c>
      <c r="I139" s="2"/>
      <c r="J139" s="137"/>
      <c r="K139" s="1"/>
    </row>
    <row r="140" spans="1:11" ht="38.25" x14ac:dyDescent="0.2">
      <c r="A140" s="27" t="s">
        <v>334</v>
      </c>
      <c r="B140" s="28" t="s">
        <v>0</v>
      </c>
      <c r="C140" s="29">
        <v>4</v>
      </c>
      <c r="D140" s="2"/>
      <c r="E140" s="3"/>
      <c r="F140" s="26">
        <f t="shared" si="6"/>
        <v>0</v>
      </c>
      <c r="G140" s="26">
        <f t="shared" si="7"/>
        <v>0</v>
      </c>
      <c r="H140" s="26">
        <f t="shared" si="8"/>
        <v>0</v>
      </c>
      <c r="I140" s="2"/>
      <c r="J140" s="137"/>
      <c r="K140" s="1"/>
    </row>
    <row r="141" spans="1:11" x14ac:dyDescent="0.2">
      <c r="A141" s="180" t="s">
        <v>565</v>
      </c>
      <c r="B141" s="28" t="s">
        <v>23</v>
      </c>
      <c r="C141" s="29">
        <v>10</v>
      </c>
      <c r="D141" s="2"/>
      <c r="E141" s="3"/>
      <c r="F141" s="26">
        <f t="shared" si="6"/>
        <v>0</v>
      </c>
      <c r="G141" s="26">
        <f t="shared" si="7"/>
        <v>0</v>
      </c>
      <c r="H141" s="26">
        <f t="shared" si="8"/>
        <v>0</v>
      </c>
      <c r="I141" s="2"/>
      <c r="J141" s="137"/>
      <c r="K141" s="1"/>
    </row>
    <row r="142" spans="1:11" x14ac:dyDescent="0.2">
      <c r="A142" s="27" t="s">
        <v>63</v>
      </c>
      <c r="B142" s="28" t="s">
        <v>23</v>
      </c>
      <c r="C142" s="29">
        <v>400</v>
      </c>
      <c r="D142" s="2"/>
      <c r="E142" s="3"/>
      <c r="F142" s="26">
        <f t="shared" si="6"/>
        <v>0</v>
      </c>
      <c r="G142" s="26">
        <f t="shared" si="7"/>
        <v>0</v>
      </c>
      <c r="H142" s="26">
        <f t="shared" si="8"/>
        <v>0</v>
      </c>
      <c r="I142" s="2"/>
      <c r="J142" s="137"/>
      <c r="K142" s="1"/>
    </row>
    <row r="143" spans="1:11" ht="39" thickBot="1" x14ac:dyDescent="0.25">
      <c r="A143" s="27" t="s">
        <v>215</v>
      </c>
      <c r="B143" s="28" t="s">
        <v>0</v>
      </c>
      <c r="C143" s="29">
        <v>10</v>
      </c>
      <c r="D143" s="2"/>
      <c r="E143" s="3"/>
      <c r="F143" s="26">
        <f t="shared" si="6"/>
        <v>0</v>
      </c>
      <c r="G143" s="26">
        <f t="shared" si="7"/>
        <v>0</v>
      </c>
      <c r="H143" s="26">
        <f t="shared" si="8"/>
        <v>0</v>
      </c>
      <c r="I143" s="2"/>
      <c r="J143" s="137"/>
      <c r="K143" s="1"/>
    </row>
    <row r="144" spans="1:11" ht="13.5" thickBot="1" x14ac:dyDescent="0.25">
      <c r="G144" s="104">
        <f>SUM(G2:G143)</f>
        <v>0</v>
      </c>
      <c r="H144" s="104">
        <f>SUM(H2:H143)</f>
        <v>0</v>
      </c>
      <c r="I144" s="171"/>
      <c r="J144" s="171"/>
    </row>
    <row r="146" spans="1:1" x14ac:dyDescent="0.2">
      <c r="A146" s="25" t="s">
        <v>344</v>
      </c>
    </row>
    <row r="147" spans="1:1" x14ac:dyDescent="0.2">
      <c r="A147" s="25" t="s">
        <v>349</v>
      </c>
    </row>
    <row r="148" spans="1:1" ht="25.5" x14ac:dyDescent="0.2">
      <c r="A148" s="25" t="s">
        <v>352</v>
      </c>
    </row>
    <row r="149" spans="1:1" x14ac:dyDescent="0.2">
      <c r="A149" s="21" t="s">
        <v>355</v>
      </c>
    </row>
  </sheetData>
  <sheetProtection algorithmName="SHA-512" hashValue="Yc1gufupwwgtdC9ompKcODO0IXTW79x+VzBoVH//Ab8w6tumOvdx6Ya4OF+YAnXotIuKWkS9cv2/6B1XZg/Cfg==" saltValue="isAIf9H37cTTDz4rxKktVg==" spinCount="100000" sheet="1" objects="1" scenarios="1"/>
  <sortState ref="A2:J155">
    <sortCondition ref="A1"/>
  </sortState>
  <pageMargins left="0.25" right="0.25" top="0.75" bottom="0.75" header="0.3" footer="0.3"/>
  <pageSetup paperSize="9" orientation="landscape" r:id="rId1"/>
  <headerFooter>
    <oddHeader>&amp;LPowiatowe Centrum Zdrowia w Brzezinach Sp. z o. o.
ul. Marii Skłodowskiej - Curie 6, 95-060 Brzeziny
&amp;CFormularz asortymentowo – cenowy&amp;Rzałącznik nr 1
pakiet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46"/>
  <sheetViews>
    <sheetView zoomScaleNormal="100" workbookViewId="0">
      <selection activeCell="I1" sqref="I1"/>
    </sheetView>
  </sheetViews>
  <sheetFormatPr defaultRowHeight="12.75" x14ac:dyDescent="0.2"/>
  <cols>
    <col min="1" max="1" width="53.7109375" style="82" customWidth="1"/>
    <col min="2" max="2" width="7.7109375" style="83" customWidth="1"/>
    <col min="3" max="4" width="7.7109375" style="21" customWidth="1"/>
    <col min="5" max="5" width="7.7109375" style="173" customWidth="1"/>
    <col min="6" max="6" width="9.7109375" style="21" customWidth="1"/>
    <col min="7" max="8" width="12.7109375" style="21" customWidth="1"/>
    <col min="9" max="9" width="24.7109375" style="21" customWidth="1"/>
    <col min="10" max="10" width="12.7109375" style="21" customWidth="1"/>
    <col min="11" max="11" width="20.7109375" style="21" customWidth="1"/>
    <col min="12" max="16384" width="9.140625" style="21"/>
  </cols>
  <sheetData>
    <row r="1" spans="1:11" ht="38.2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8" t="s">
        <v>557</v>
      </c>
      <c r="J1" s="8" t="s">
        <v>151</v>
      </c>
      <c r="K1" s="19" t="s">
        <v>177</v>
      </c>
    </row>
    <row r="2" spans="1:11" ht="38.25" x14ac:dyDescent="0.2">
      <c r="A2" s="73" t="s">
        <v>62</v>
      </c>
      <c r="B2" s="74" t="s">
        <v>0</v>
      </c>
      <c r="C2" s="75">
        <v>200</v>
      </c>
      <c r="D2" s="11"/>
      <c r="E2" s="12"/>
      <c r="F2" s="76">
        <f t="shared" ref="F2" si="0">D2*E2+D2</f>
        <v>0</v>
      </c>
      <c r="G2" s="76">
        <f t="shared" ref="G2" si="1">D2*C2</f>
        <v>0</v>
      </c>
      <c r="H2" s="76">
        <f>G2*E2+G2</f>
        <v>0</v>
      </c>
      <c r="I2" s="11"/>
      <c r="J2" s="136"/>
      <c r="K2" s="10"/>
    </row>
    <row r="3" spans="1:11" ht="51" x14ac:dyDescent="0.2">
      <c r="A3" s="73" t="s">
        <v>61</v>
      </c>
      <c r="B3" s="74" t="s">
        <v>0</v>
      </c>
      <c r="C3" s="75">
        <v>5</v>
      </c>
      <c r="D3" s="11"/>
      <c r="E3" s="12"/>
      <c r="F3" s="76">
        <f t="shared" ref="F3:F40" si="2">D3*E3+D3</f>
        <v>0</v>
      </c>
      <c r="G3" s="76">
        <f t="shared" ref="G3:G40" si="3">D3*C3</f>
        <v>0</v>
      </c>
      <c r="H3" s="76">
        <f t="shared" ref="H3:H40" si="4">G3*E3+G3</f>
        <v>0</v>
      </c>
      <c r="I3" s="11"/>
      <c r="J3" s="136"/>
      <c r="K3" s="10"/>
    </row>
    <row r="4" spans="1:11" x14ac:dyDescent="0.2">
      <c r="A4" s="73" t="s">
        <v>60</v>
      </c>
      <c r="B4" s="74" t="s">
        <v>0</v>
      </c>
      <c r="C4" s="75">
        <v>5</v>
      </c>
      <c r="D4" s="11"/>
      <c r="E4" s="12"/>
      <c r="F4" s="76">
        <f t="shared" si="2"/>
        <v>0</v>
      </c>
      <c r="G4" s="76">
        <f t="shared" si="3"/>
        <v>0</v>
      </c>
      <c r="H4" s="76">
        <f t="shared" si="4"/>
        <v>0</v>
      </c>
      <c r="I4" s="11"/>
      <c r="J4" s="136"/>
      <c r="K4" s="10"/>
    </row>
    <row r="5" spans="1:11" ht="63.75" x14ac:dyDescent="0.2">
      <c r="A5" s="73" t="s">
        <v>59</v>
      </c>
      <c r="B5" s="74" t="s">
        <v>0</v>
      </c>
      <c r="C5" s="75">
        <v>5</v>
      </c>
      <c r="D5" s="11"/>
      <c r="E5" s="12"/>
      <c r="F5" s="76">
        <f t="shared" si="2"/>
        <v>0</v>
      </c>
      <c r="G5" s="76">
        <f t="shared" si="3"/>
        <v>0</v>
      </c>
      <c r="H5" s="76">
        <f t="shared" si="4"/>
        <v>0</v>
      </c>
      <c r="I5" s="11"/>
      <c r="J5" s="136"/>
      <c r="K5" s="10"/>
    </row>
    <row r="6" spans="1:11" ht="89.25" x14ac:dyDescent="0.2">
      <c r="A6" s="73" t="s">
        <v>58</v>
      </c>
      <c r="B6" s="74" t="s">
        <v>0</v>
      </c>
      <c r="C6" s="75">
        <v>400</v>
      </c>
      <c r="D6" s="11"/>
      <c r="E6" s="12"/>
      <c r="F6" s="76">
        <f t="shared" si="2"/>
        <v>0</v>
      </c>
      <c r="G6" s="76">
        <f t="shared" si="3"/>
        <v>0</v>
      </c>
      <c r="H6" s="76">
        <f t="shared" si="4"/>
        <v>0</v>
      </c>
      <c r="I6" s="11"/>
      <c r="J6" s="136"/>
      <c r="K6" s="10"/>
    </row>
    <row r="7" spans="1:11" ht="63.75" x14ac:dyDescent="0.2">
      <c r="A7" s="73" t="s">
        <v>168</v>
      </c>
      <c r="B7" s="74" t="s">
        <v>23</v>
      </c>
      <c r="C7" s="75">
        <v>800</v>
      </c>
      <c r="D7" s="11"/>
      <c r="E7" s="12"/>
      <c r="F7" s="76">
        <f t="shared" si="2"/>
        <v>0</v>
      </c>
      <c r="G7" s="76">
        <f t="shared" si="3"/>
        <v>0</v>
      </c>
      <c r="H7" s="76">
        <f t="shared" si="4"/>
        <v>0</v>
      </c>
      <c r="I7" s="11"/>
      <c r="J7" s="136"/>
      <c r="K7" s="10"/>
    </row>
    <row r="8" spans="1:11" ht="38.25" x14ac:dyDescent="0.2">
      <c r="A8" s="73" t="s">
        <v>57</v>
      </c>
      <c r="B8" s="74" t="s">
        <v>0</v>
      </c>
      <c r="C8" s="75">
        <v>20</v>
      </c>
      <c r="D8" s="10"/>
      <c r="E8" s="12"/>
      <c r="F8" s="76">
        <f t="shared" si="2"/>
        <v>0</v>
      </c>
      <c r="G8" s="76">
        <f t="shared" si="3"/>
        <v>0</v>
      </c>
      <c r="H8" s="76">
        <f t="shared" si="4"/>
        <v>0</v>
      </c>
      <c r="I8" s="11"/>
      <c r="J8" s="136"/>
      <c r="K8" s="10"/>
    </row>
    <row r="9" spans="1:11" ht="63.75" x14ac:dyDescent="0.2">
      <c r="A9" s="73" t="s">
        <v>214</v>
      </c>
      <c r="B9" s="74" t="s">
        <v>0</v>
      </c>
      <c r="C9" s="75">
        <v>10</v>
      </c>
      <c r="D9" s="11"/>
      <c r="E9" s="12"/>
      <c r="F9" s="76">
        <f t="shared" si="2"/>
        <v>0</v>
      </c>
      <c r="G9" s="76">
        <f t="shared" si="3"/>
        <v>0</v>
      </c>
      <c r="H9" s="76">
        <f t="shared" si="4"/>
        <v>0</v>
      </c>
      <c r="I9" s="11"/>
      <c r="J9" s="136"/>
      <c r="K9" s="10"/>
    </row>
    <row r="10" spans="1:11" ht="76.5" x14ac:dyDescent="0.2">
      <c r="A10" s="73" t="s">
        <v>56</v>
      </c>
      <c r="B10" s="74" t="s">
        <v>0</v>
      </c>
      <c r="C10" s="75">
        <v>60</v>
      </c>
      <c r="D10" s="11"/>
      <c r="E10" s="12"/>
      <c r="F10" s="76">
        <f t="shared" si="2"/>
        <v>0</v>
      </c>
      <c r="G10" s="76">
        <f t="shared" si="3"/>
        <v>0</v>
      </c>
      <c r="H10" s="76">
        <f t="shared" si="4"/>
        <v>0</v>
      </c>
      <c r="I10" s="11"/>
      <c r="J10" s="136"/>
      <c r="K10" s="10"/>
    </row>
    <row r="11" spans="1:11" ht="76.5" x14ac:dyDescent="0.2">
      <c r="A11" s="73" t="s">
        <v>55</v>
      </c>
      <c r="B11" s="74" t="s">
        <v>0</v>
      </c>
      <c r="C11" s="75">
        <v>50</v>
      </c>
      <c r="D11" s="11"/>
      <c r="E11" s="12"/>
      <c r="F11" s="76">
        <f t="shared" si="2"/>
        <v>0</v>
      </c>
      <c r="G11" s="76">
        <f t="shared" si="3"/>
        <v>0</v>
      </c>
      <c r="H11" s="76">
        <f t="shared" si="4"/>
        <v>0</v>
      </c>
      <c r="I11" s="11"/>
      <c r="J11" s="136"/>
      <c r="K11" s="10"/>
    </row>
    <row r="12" spans="1:11" ht="76.5" x14ac:dyDescent="0.2">
      <c r="A12" s="73" t="s">
        <v>54</v>
      </c>
      <c r="B12" s="74" t="s">
        <v>0</v>
      </c>
      <c r="C12" s="75">
        <v>50</v>
      </c>
      <c r="D12" s="11"/>
      <c r="E12" s="12"/>
      <c r="F12" s="76">
        <f t="shared" si="2"/>
        <v>0</v>
      </c>
      <c r="G12" s="76">
        <f t="shared" si="3"/>
        <v>0</v>
      </c>
      <c r="H12" s="76">
        <f t="shared" si="4"/>
        <v>0</v>
      </c>
      <c r="I12" s="11"/>
      <c r="J12" s="136"/>
      <c r="K12" s="10"/>
    </row>
    <row r="13" spans="1:11" ht="140.25" x14ac:dyDescent="0.2">
      <c r="A13" s="73" t="s">
        <v>53</v>
      </c>
      <c r="B13" s="74" t="s">
        <v>0</v>
      </c>
      <c r="C13" s="75">
        <v>160</v>
      </c>
      <c r="D13" s="11"/>
      <c r="E13" s="12"/>
      <c r="F13" s="76">
        <f t="shared" si="2"/>
        <v>0</v>
      </c>
      <c r="G13" s="76">
        <f t="shared" si="3"/>
        <v>0</v>
      </c>
      <c r="H13" s="76">
        <f t="shared" si="4"/>
        <v>0</v>
      </c>
      <c r="I13" s="11"/>
      <c r="J13" s="136"/>
      <c r="K13" s="10"/>
    </row>
    <row r="14" spans="1:11" ht="38.25" x14ac:dyDescent="0.2">
      <c r="A14" s="73" t="s">
        <v>52</v>
      </c>
      <c r="B14" s="74" t="s">
        <v>0</v>
      </c>
      <c r="C14" s="75">
        <v>20000</v>
      </c>
      <c r="D14" s="11"/>
      <c r="E14" s="12"/>
      <c r="F14" s="76">
        <f t="shared" si="2"/>
        <v>0</v>
      </c>
      <c r="G14" s="76">
        <f t="shared" si="3"/>
        <v>0</v>
      </c>
      <c r="H14" s="76">
        <f t="shared" si="4"/>
        <v>0</v>
      </c>
      <c r="I14" s="11"/>
      <c r="J14" s="136"/>
      <c r="K14" s="10"/>
    </row>
    <row r="15" spans="1:11" x14ac:dyDescent="0.2">
      <c r="A15" s="77" t="s">
        <v>137</v>
      </c>
      <c r="B15" s="74" t="s">
        <v>29</v>
      </c>
      <c r="C15" s="75">
        <v>100</v>
      </c>
      <c r="D15" s="11"/>
      <c r="E15" s="12"/>
      <c r="F15" s="76">
        <f t="shared" si="2"/>
        <v>0</v>
      </c>
      <c r="G15" s="76">
        <f t="shared" si="3"/>
        <v>0</v>
      </c>
      <c r="H15" s="76">
        <f t="shared" si="4"/>
        <v>0</v>
      </c>
      <c r="I15" s="11"/>
      <c r="J15" s="136"/>
      <c r="K15" s="10"/>
    </row>
    <row r="16" spans="1:11" s="81" customFormat="1" ht="114.75" x14ac:dyDescent="0.2">
      <c r="A16" s="78" t="s">
        <v>554</v>
      </c>
      <c r="B16" s="79" t="s">
        <v>23</v>
      </c>
      <c r="C16" s="80">
        <v>180</v>
      </c>
      <c r="D16" s="17"/>
      <c r="E16" s="18"/>
      <c r="F16" s="76">
        <f t="shared" si="2"/>
        <v>0</v>
      </c>
      <c r="G16" s="76">
        <f t="shared" si="3"/>
        <v>0</v>
      </c>
      <c r="H16" s="76">
        <f t="shared" si="4"/>
        <v>0</v>
      </c>
      <c r="I16" s="11"/>
      <c r="J16" s="134"/>
      <c r="K16" s="16"/>
    </row>
    <row r="17" spans="1:12" s="81" customFormat="1" ht="114.75" x14ac:dyDescent="0.2">
      <c r="A17" s="78" t="s">
        <v>555</v>
      </c>
      <c r="B17" s="79" t="s">
        <v>23</v>
      </c>
      <c r="C17" s="80">
        <v>10</v>
      </c>
      <c r="D17" s="17"/>
      <c r="E17" s="18"/>
      <c r="F17" s="76">
        <f t="shared" si="2"/>
        <v>0</v>
      </c>
      <c r="G17" s="76">
        <f t="shared" si="3"/>
        <v>0</v>
      </c>
      <c r="H17" s="76">
        <f t="shared" si="4"/>
        <v>0</v>
      </c>
      <c r="I17" s="11"/>
      <c r="J17" s="134"/>
      <c r="K17" s="16"/>
    </row>
    <row r="18" spans="1:12" ht="63.75" x14ac:dyDescent="0.2">
      <c r="A18" s="73" t="s">
        <v>500</v>
      </c>
      <c r="B18" s="74" t="s">
        <v>23</v>
      </c>
      <c r="C18" s="75">
        <v>6</v>
      </c>
      <c r="D18" s="11"/>
      <c r="E18" s="12"/>
      <c r="F18" s="76">
        <f t="shared" si="2"/>
        <v>0</v>
      </c>
      <c r="G18" s="76">
        <f t="shared" si="3"/>
        <v>0</v>
      </c>
      <c r="H18" s="76">
        <f t="shared" si="4"/>
        <v>0</v>
      </c>
      <c r="I18" s="11"/>
      <c r="J18" s="136"/>
      <c r="K18" s="10"/>
    </row>
    <row r="19" spans="1:12" ht="76.5" x14ac:dyDescent="0.2">
      <c r="A19" s="73" t="s">
        <v>556</v>
      </c>
      <c r="B19" s="74" t="s">
        <v>23</v>
      </c>
      <c r="C19" s="75">
        <v>1</v>
      </c>
      <c r="D19" s="11"/>
      <c r="E19" s="12"/>
      <c r="F19" s="76">
        <f t="shared" ref="F19" si="5">D19*E19+D19</f>
        <v>0</v>
      </c>
      <c r="G19" s="76">
        <f t="shared" ref="G19" si="6">D19*C19</f>
        <v>0</v>
      </c>
      <c r="H19" s="76">
        <f>G19*E19+G19</f>
        <v>0</v>
      </c>
      <c r="I19" s="11"/>
      <c r="J19" s="136"/>
      <c r="K19" s="10"/>
    </row>
    <row r="20" spans="1:12" x14ac:dyDescent="0.2">
      <c r="A20" s="73" t="s">
        <v>146</v>
      </c>
      <c r="B20" s="74" t="s">
        <v>0</v>
      </c>
      <c r="C20" s="75">
        <v>1600</v>
      </c>
      <c r="D20" s="11"/>
      <c r="E20" s="12"/>
      <c r="F20" s="76">
        <f t="shared" si="2"/>
        <v>0</v>
      </c>
      <c r="G20" s="76">
        <f t="shared" si="3"/>
        <v>0</v>
      </c>
      <c r="H20" s="76">
        <f t="shared" si="4"/>
        <v>0</v>
      </c>
      <c r="I20" s="11"/>
      <c r="J20" s="136"/>
      <c r="K20" s="10"/>
    </row>
    <row r="21" spans="1:12" ht="51" x14ac:dyDescent="0.2">
      <c r="A21" s="27" t="s">
        <v>155</v>
      </c>
      <c r="B21" s="28" t="s">
        <v>0</v>
      </c>
      <c r="C21" s="29">
        <v>5</v>
      </c>
      <c r="D21" s="2"/>
      <c r="E21" s="3"/>
      <c r="F21" s="76">
        <f t="shared" si="2"/>
        <v>0</v>
      </c>
      <c r="G21" s="76">
        <f t="shared" si="3"/>
        <v>0</v>
      </c>
      <c r="H21" s="76">
        <f t="shared" si="4"/>
        <v>0</v>
      </c>
      <c r="I21" s="11"/>
      <c r="J21" s="137"/>
      <c r="K21" s="1"/>
    </row>
    <row r="22" spans="1:12" ht="51" x14ac:dyDescent="0.2">
      <c r="A22" s="27" t="s">
        <v>153</v>
      </c>
      <c r="B22" s="28" t="s">
        <v>0</v>
      </c>
      <c r="C22" s="29">
        <v>5</v>
      </c>
      <c r="D22" s="2"/>
      <c r="E22" s="3"/>
      <c r="F22" s="76">
        <f t="shared" si="2"/>
        <v>0</v>
      </c>
      <c r="G22" s="76">
        <f t="shared" si="3"/>
        <v>0</v>
      </c>
      <c r="H22" s="76">
        <f t="shared" si="4"/>
        <v>0</v>
      </c>
      <c r="I22" s="11"/>
      <c r="J22" s="137"/>
      <c r="K22" s="1"/>
    </row>
    <row r="23" spans="1:12" ht="63.75" x14ac:dyDescent="0.2">
      <c r="A23" s="27" t="s">
        <v>154</v>
      </c>
      <c r="B23" s="28" t="s">
        <v>0</v>
      </c>
      <c r="C23" s="29">
        <v>5</v>
      </c>
      <c r="D23" s="2"/>
      <c r="E23" s="3"/>
      <c r="F23" s="76">
        <f t="shared" si="2"/>
        <v>0</v>
      </c>
      <c r="G23" s="76">
        <f t="shared" si="3"/>
        <v>0</v>
      </c>
      <c r="H23" s="76">
        <f t="shared" si="4"/>
        <v>0</v>
      </c>
      <c r="I23" s="11"/>
      <c r="J23" s="137"/>
      <c r="K23" s="1"/>
    </row>
    <row r="24" spans="1:12" ht="76.5" x14ac:dyDescent="0.2">
      <c r="A24" s="78" t="s">
        <v>140</v>
      </c>
      <c r="B24" s="74" t="s">
        <v>0</v>
      </c>
      <c r="C24" s="75">
        <v>100</v>
      </c>
      <c r="D24" s="11"/>
      <c r="E24" s="12"/>
      <c r="F24" s="76">
        <f t="shared" si="2"/>
        <v>0</v>
      </c>
      <c r="G24" s="76">
        <f t="shared" si="3"/>
        <v>0</v>
      </c>
      <c r="H24" s="76">
        <f t="shared" si="4"/>
        <v>0</v>
      </c>
      <c r="I24" s="11"/>
      <c r="J24" s="136"/>
      <c r="K24" s="10"/>
    </row>
    <row r="25" spans="1:12" ht="51" x14ac:dyDescent="0.2">
      <c r="A25" s="73" t="s">
        <v>51</v>
      </c>
      <c r="B25" s="74" t="s">
        <v>0</v>
      </c>
      <c r="C25" s="75">
        <v>120</v>
      </c>
      <c r="D25" s="11"/>
      <c r="E25" s="12"/>
      <c r="F25" s="76">
        <f t="shared" si="2"/>
        <v>0</v>
      </c>
      <c r="G25" s="76">
        <f t="shared" si="3"/>
        <v>0</v>
      </c>
      <c r="H25" s="76">
        <f t="shared" si="4"/>
        <v>0</v>
      </c>
      <c r="I25" s="11"/>
      <c r="J25" s="136"/>
      <c r="K25" s="10"/>
    </row>
    <row r="26" spans="1:12" ht="63.75" x14ac:dyDescent="0.2">
      <c r="A26" s="73" t="s">
        <v>48</v>
      </c>
      <c r="B26" s="74" t="s">
        <v>0</v>
      </c>
      <c r="C26" s="75">
        <v>300</v>
      </c>
      <c r="D26" s="11"/>
      <c r="E26" s="12"/>
      <c r="F26" s="76">
        <f t="shared" si="2"/>
        <v>0</v>
      </c>
      <c r="G26" s="76">
        <f t="shared" si="3"/>
        <v>0</v>
      </c>
      <c r="H26" s="76">
        <f t="shared" si="4"/>
        <v>0</v>
      </c>
      <c r="I26" s="11"/>
      <c r="J26" s="136"/>
      <c r="K26" s="10"/>
    </row>
    <row r="27" spans="1:12" s="9" customFormat="1" ht="76.5" x14ac:dyDescent="0.2">
      <c r="A27" s="87" t="s">
        <v>195</v>
      </c>
      <c r="B27" s="28" t="s">
        <v>0</v>
      </c>
      <c r="C27" s="101">
        <v>10</v>
      </c>
      <c r="D27" s="5"/>
      <c r="E27" s="6"/>
      <c r="F27" s="76">
        <f t="shared" si="2"/>
        <v>0</v>
      </c>
      <c r="G27" s="76">
        <f t="shared" si="3"/>
        <v>0</v>
      </c>
      <c r="H27" s="76">
        <f t="shared" si="4"/>
        <v>0</v>
      </c>
      <c r="I27" s="11"/>
      <c r="J27" s="5"/>
      <c r="K27" s="5"/>
      <c r="L27" s="172"/>
    </row>
    <row r="28" spans="1:12" ht="51" x14ac:dyDescent="0.2">
      <c r="A28" s="73" t="s">
        <v>138</v>
      </c>
      <c r="B28" s="74" t="s">
        <v>23</v>
      </c>
      <c r="C28" s="75">
        <v>60</v>
      </c>
      <c r="D28" s="11"/>
      <c r="E28" s="12"/>
      <c r="F28" s="76">
        <f t="shared" si="2"/>
        <v>0</v>
      </c>
      <c r="G28" s="76">
        <f t="shared" si="3"/>
        <v>0</v>
      </c>
      <c r="H28" s="76">
        <f t="shared" si="4"/>
        <v>0</v>
      </c>
      <c r="I28" s="11"/>
      <c r="J28" s="136"/>
      <c r="K28" s="10"/>
    </row>
    <row r="29" spans="1:12" ht="51" x14ac:dyDescent="0.2">
      <c r="A29" s="73" t="s">
        <v>139</v>
      </c>
      <c r="B29" s="74" t="s">
        <v>23</v>
      </c>
      <c r="C29" s="75">
        <v>60</v>
      </c>
      <c r="D29" s="11"/>
      <c r="E29" s="12"/>
      <c r="F29" s="76">
        <f t="shared" si="2"/>
        <v>0</v>
      </c>
      <c r="G29" s="76">
        <f t="shared" si="3"/>
        <v>0</v>
      </c>
      <c r="H29" s="76">
        <f t="shared" si="4"/>
        <v>0</v>
      </c>
      <c r="I29" s="11"/>
      <c r="J29" s="136"/>
      <c r="K29" s="10"/>
    </row>
    <row r="30" spans="1:12" ht="89.25" x14ac:dyDescent="0.2">
      <c r="A30" s="73" t="s">
        <v>47</v>
      </c>
      <c r="B30" s="74" t="s">
        <v>0</v>
      </c>
      <c r="C30" s="75">
        <v>80</v>
      </c>
      <c r="D30" s="11"/>
      <c r="E30" s="12"/>
      <c r="F30" s="76">
        <f t="shared" si="2"/>
        <v>0</v>
      </c>
      <c r="G30" s="76">
        <f t="shared" si="3"/>
        <v>0</v>
      </c>
      <c r="H30" s="76">
        <f t="shared" si="4"/>
        <v>0</v>
      </c>
      <c r="I30" s="11"/>
      <c r="J30" s="136"/>
      <c r="K30" s="10"/>
    </row>
    <row r="31" spans="1:12" ht="89.25" x14ac:dyDescent="0.2">
      <c r="A31" s="73" t="s">
        <v>147</v>
      </c>
      <c r="B31" s="74" t="s">
        <v>0</v>
      </c>
      <c r="C31" s="75">
        <v>160</v>
      </c>
      <c r="D31" s="11"/>
      <c r="E31" s="12"/>
      <c r="F31" s="76">
        <f t="shared" si="2"/>
        <v>0</v>
      </c>
      <c r="G31" s="76">
        <f t="shared" si="3"/>
        <v>0</v>
      </c>
      <c r="H31" s="76">
        <f t="shared" si="4"/>
        <v>0</v>
      </c>
      <c r="I31" s="11"/>
      <c r="J31" s="136"/>
      <c r="K31" s="10"/>
    </row>
    <row r="32" spans="1:12" ht="25.5" x14ac:dyDescent="0.2">
      <c r="A32" s="73" t="s">
        <v>46</v>
      </c>
      <c r="B32" s="74" t="s">
        <v>0</v>
      </c>
      <c r="C32" s="75">
        <v>20</v>
      </c>
      <c r="D32" s="11"/>
      <c r="E32" s="12"/>
      <c r="F32" s="76">
        <f t="shared" si="2"/>
        <v>0</v>
      </c>
      <c r="G32" s="76">
        <f t="shared" si="3"/>
        <v>0</v>
      </c>
      <c r="H32" s="76">
        <f t="shared" si="4"/>
        <v>0</v>
      </c>
      <c r="I32" s="11"/>
      <c r="J32" s="136"/>
      <c r="K32" s="10"/>
    </row>
    <row r="33" spans="1:11" ht="25.5" x14ac:dyDescent="0.2">
      <c r="A33" s="73" t="s">
        <v>45</v>
      </c>
      <c r="B33" s="74" t="s">
        <v>0</v>
      </c>
      <c r="C33" s="75">
        <v>5</v>
      </c>
      <c r="D33" s="11"/>
      <c r="E33" s="12"/>
      <c r="F33" s="76">
        <f t="shared" si="2"/>
        <v>0</v>
      </c>
      <c r="G33" s="76">
        <f t="shared" si="3"/>
        <v>0</v>
      </c>
      <c r="H33" s="76">
        <f t="shared" si="4"/>
        <v>0</v>
      </c>
      <c r="I33" s="11"/>
      <c r="J33" s="136"/>
      <c r="K33" s="10"/>
    </row>
    <row r="34" spans="1:11" s="81" customFormat="1" ht="51" x14ac:dyDescent="0.2">
      <c r="A34" s="73" t="s">
        <v>44</v>
      </c>
      <c r="B34" s="74" t="s">
        <v>0</v>
      </c>
      <c r="C34" s="75">
        <v>20</v>
      </c>
      <c r="D34" s="11"/>
      <c r="E34" s="12"/>
      <c r="F34" s="76">
        <f t="shared" si="2"/>
        <v>0</v>
      </c>
      <c r="G34" s="76">
        <f t="shared" si="3"/>
        <v>0</v>
      </c>
      <c r="H34" s="76">
        <f t="shared" si="4"/>
        <v>0</v>
      </c>
      <c r="I34" s="11"/>
      <c r="J34" s="136"/>
      <c r="K34" s="10"/>
    </row>
    <row r="35" spans="1:11" ht="25.5" x14ac:dyDescent="0.2">
      <c r="A35" s="73" t="s">
        <v>186</v>
      </c>
      <c r="B35" s="74" t="s">
        <v>0</v>
      </c>
      <c r="C35" s="75">
        <v>60</v>
      </c>
      <c r="D35" s="11"/>
      <c r="E35" s="12"/>
      <c r="F35" s="76">
        <f t="shared" si="2"/>
        <v>0</v>
      </c>
      <c r="G35" s="76">
        <f t="shared" si="3"/>
        <v>0</v>
      </c>
      <c r="H35" s="76">
        <f t="shared" si="4"/>
        <v>0</v>
      </c>
      <c r="I35" s="11"/>
      <c r="J35" s="136"/>
      <c r="K35" s="10"/>
    </row>
    <row r="36" spans="1:11" ht="76.5" x14ac:dyDescent="0.2">
      <c r="A36" s="78" t="s">
        <v>43</v>
      </c>
      <c r="B36" s="79" t="s">
        <v>0</v>
      </c>
      <c r="C36" s="80">
        <v>1000</v>
      </c>
      <c r="D36" s="17"/>
      <c r="E36" s="18"/>
      <c r="F36" s="76">
        <f t="shared" si="2"/>
        <v>0</v>
      </c>
      <c r="G36" s="76">
        <f t="shared" si="3"/>
        <v>0</v>
      </c>
      <c r="H36" s="76">
        <f t="shared" si="4"/>
        <v>0</v>
      </c>
      <c r="I36" s="11"/>
      <c r="J36" s="134"/>
      <c r="K36" s="16"/>
    </row>
    <row r="37" spans="1:11" ht="76.5" x14ac:dyDescent="0.2">
      <c r="A37" s="73" t="s">
        <v>501</v>
      </c>
      <c r="B37" s="74" t="s">
        <v>23</v>
      </c>
      <c r="C37" s="75">
        <v>5</v>
      </c>
      <c r="D37" s="11"/>
      <c r="E37" s="12"/>
      <c r="F37" s="76">
        <f t="shared" si="2"/>
        <v>0</v>
      </c>
      <c r="G37" s="76">
        <f t="shared" si="3"/>
        <v>0</v>
      </c>
      <c r="H37" s="76">
        <f t="shared" si="4"/>
        <v>0</v>
      </c>
      <c r="I37" s="11"/>
      <c r="J37" s="136"/>
      <c r="K37" s="10"/>
    </row>
    <row r="38" spans="1:11" x14ac:dyDescent="0.2">
      <c r="A38" s="73" t="s">
        <v>41</v>
      </c>
      <c r="B38" s="74" t="s">
        <v>0</v>
      </c>
      <c r="C38" s="75">
        <v>10</v>
      </c>
      <c r="D38" s="11"/>
      <c r="E38" s="12"/>
      <c r="F38" s="76">
        <f t="shared" si="2"/>
        <v>0</v>
      </c>
      <c r="G38" s="76">
        <f t="shared" si="3"/>
        <v>0</v>
      </c>
      <c r="H38" s="76">
        <f t="shared" si="4"/>
        <v>0</v>
      </c>
      <c r="I38" s="11"/>
      <c r="J38" s="136"/>
      <c r="K38" s="10"/>
    </row>
    <row r="39" spans="1:11" x14ac:dyDescent="0.2">
      <c r="A39" s="73" t="s">
        <v>40</v>
      </c>
      <c r="B39" s="74" t="s">
        <v>0</v>
      </c>
      <c r="C39" s="75">
        <v>60</v>
      </c>
      <c r="D39" s="11"/>
      <c r="E39" s="12"/>
      <c r="F39" s="76">
        <f t="shared" si="2"/>
        <v>0</v>
      </c>
      <c r="G39" s="76">
        <f t="shared" si="3"/>
        <v>0</v>
      </c>
      <c r="H39" s="76">
        <f t="shared" si="4"/>
        <v>0</v>
      </c>
      <c r="I39" s="11"/>
      <c r="J39" s="136"/>
      <c r="K39" s="10"/>
    </row>
    <row r="40" spans="1:11" ht="13.5" thickBot="1" x14ac:dyDescent="0.25">
      <c r="A40" s="73" t="s">
        <v>499</v>
      </c>
      <c r="B40" s="74" t="s">
        <v>0</v>
      </c>
      <c r="C40" s="75">
        <v>400</v>
      </c>
      <c r="D40" s="11"/>
      <c r="E40" s="12"/>
      <c r="F40" s="76">
        <f t="shared" si="2"/>
        <v>0</v>
      </c>
      <c r="G40" s="76">
        <f t="shared" si="3"/>
        <v>0</v>
      </c>
      <c r="H40" s="76">
        <f t="shared" si="4"/>
        <v>0</v>
      </c>
      <c r="I40" s="11"/>
      <c r="J40" s="136"/>
      <c r="K40" s="10"/>
    </row>
    <row r="41" spans="1:11" ht="13.5" thickBot="1" x14ac:dyDescent="0.25">
      <c r="G41" s="84">
        <f>SUM(G2:G40)</f>
        <v>0</v>
      </c>
      <c r="H41" s="85">
        <f>SUM(H2:H40)</f>
        <v>0</v>
      </c>
      <c r="I41" s="151"/>
      <c r="J41" s="151"/>
    </row>
    <row r="43" spans="1:11" x14ac:dyDescent="0.2">
      <c r="A43" s="25" t="s">
        <v>344</v>
      </c>
    </row>
    <row r="44" spans="1:11" x14ac:dyDescent="0.2">
      <c r="A44" s="25" t="s">
        <v>349</v>
      </c>
    </row>
    <row r="45" spans="1:11" x14ac:dyDescent="0.2">
      <c r="A45" s="25" t="s">
        <v>350</v>
      </c>
    </row>
    <row r="46" spans="1:11" x14ac:dyDescent="0.2">
      <c r="A46" s="21" t="s">
        <v>355</v>
      </c>
    </row>
  </sheetData>
  <sheetProtection algorithmName="SHA-512" hashValue="koXYH7QsxffaNuXkfgMy1G1BKsIsX/bQnuAAXC5Q1qR2FyTNEcHrq5cRsTDgEY1Wn2oMh3kMDSUDna41dW2yXA==" saltValue="uttMvwC2vis8Y8gZcxct9g==" spinCount="100000" sheet="1" objects="1" scenarios="1"/>
  <sortState ref="A2:J42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8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12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53.7109375" style="67" customWidth="1"/>
    <col min="2" max="2" width="7.7109375" style="71" customWidth="1"/>
    <col min="3" max="5" width="7.7109375" style="67" customWidth="1"/>
    <col min="6" max="6" width="9.7109375" style="67" customWidth="1"/>
    <col min="7" max="8" width="12.7109375" style="67" customWidth="1"/>
    <col min="9" max="9" width="13.5703125" style="67" customWidth="1"/>
    <col min="10" max="10" width="20.7109375" style="67" customWidth="1"/>
    <col min="11" max="16384" width="9.140625" style="67"/>
  </cols>
  <sheetData>
    <row r="1" spans="1:10" ht="38.2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8" t="s">
        <v>560</v>
      </c>
      <c r="J1" s="19" t="s">
        <v>177</v>
      </c>
    </row>
    <row r="2" spans="1:10" x14ac:dyDescent="0.2">
      <c r="A2" s="68" t="s">
        <v>183</v>
      </c>
      <c r="B2" s="69" t="s">
        <v>0</v>
      </c>
      <c r="C2" s="68">
        <v>140</v>
      </c>
      <c r="D2" s="14"/>
      <c r="E2" s="15"/>
      <c r="F2" s="70">
        <f>D2*E2+D2</f>
        <v>0</v>
      </c>
      <c r="G2" s="70">
        <f>D2*C2</f>
        <v>0</v>
      </c>
      <c r="H2" s="70">
        <f>G2*E2+G2</f>
        <v>0</v>
      </c>
      <c r="I2" s="135"/>
      <c r="J2" s="13"/>
    </row>
    <row r="3" spans="1:10" x14ac:dyDescent="0.2">
      <c r="A3" s="68" t="s">
        <v>120</v>
      </c>
      <c r="B3" s="69" t="s">
        <v>0</v>
      </c>
      <c r="C3" s="68">
        <v>100</v>
      </c>
      <c r="D3" s="14"/>
      <c r="E3" s="15"/>
      <c r="F3" s="70">
        <f>D3*E3+D3</f>
        <v>0</v>
      </c>
      <c r="G3" s="70">
        <f t="shared" ref="G3:G5" si="0">D3*C3</f>
        <v>0</v>
      </c>
      <c r="H3" s="70">
        <f t="shared" ref="H3:H5" si="1">G3*E3+G3</f>
        <v>0</v>
      </c>
      <c r="I3" s="135"/>
      <c r="J3" s="13"/>
    </row>
    <row r="4" spans="1:10" x14ac:dyDescent="0.2">
      <c r="A4" s="68" t="s">
        <v>119</v>
      </c>
      <c r="B4" s="69" t="s">
        <v>13</v>
      </c>
      <c r="C4" s="68">
        <v>320</v>
      </c>
      <c r="D4" s="14"/>
      <c r="E4" s="15"/>
      <c r="F4" s="70">
        <f>D4*E4+D4</f>
        <v>0</v>
      </c>
      <c r="G4" s="70">
        <f t="shared" si="0"/>
        <v>0</v>
      </c>
      <c r="H4" s="70">
        <f t="shared" si="1"/>
        <v>0</v>
      </c>
      <c r="I4" s="135"/>
      <c r="J4" s="13"/>
    </row>
    <row r="5" spans="1:10" ht="13.5" thickBot="1" x14ac:dyDescent="0.25">
      <c r="A5" s="68" t="s">
        <v>182</v>
      </c>
      <c r="B5" s="69" t="s">
        <v>23</v>
      </c>
      <c r="C5" s="68">
        <v>2</v>
      </c>
      <c r="D5" s="14"/>
      <c r="E5" s="15"/>
      <c r="F5" s="70">
        <f>D5*E5+D5</f>
        <v>0</v>
      </c>
      <c r="G5" s="174">
        <f t="shared" si="0"/>
        <v>0</v>
      </c>
      <c r="H5" s="174">
        <f t="shared" si="1"/>
        <v>0</v>
      </c>
      <c r="I5" s="135"/>
      <c r="J5" s="13"/>
    </row>
    <row r="6" spans="1:10" ht="13.5" thickBot="1" x14ac:dyDescent="0.25">
      <c r="G6" s="175">
        <f>SUM(G2:G5)</f>
        <v>0</v>
      </c>
      <c r="H6" s="176">
        <f>SUM(H2:H5)</f>
        <v>0</v>
      </c>
      <c r="I6" s="72"/>
    </row>
    <row r="8" spans="1:10" x14ac:dyDescent="0.2">
      <c r="A8" s="25" t="s">
        <v>344</v>
      </c>
    </row>
    <row r="9" spans="1:10" x14ac:dyDescent="0.2">
      <c r="A9" s="25" t="s">
        <v>345</v>
      </c>
    </row>
    <row r="10" spans="1:10" x14ac:dyDescent="0.2">
      <c r="A10" s="67" t="s">
        <v>184</v>
      </c>
    </row>
    <row r="11" spans="1:10" x14ac:dyDescent="0.2">
      <c r="A11" s="25" t="s">
        <v>353</v>
      </c>
    </row>
    <row r="12" spans="1:10" x14ac:dyDescent="0.2">
      <c r="A12" s="21" t="s">
        <v>355</v>
      </c>
    </row>
  </sheetData>
  <sheetProtection algorithmName="SHA-512" hashValue="Aa8fUyyJXxqaTxjc/rW0nbGcDo+kQ6S2JG/uQbFjY4J1a5aQlkK1qHKvyQiDVrIh4HVqi+TER6G7kf8X7WeSVQ==" saltValue="1Sp26N6p5ejyiYoDc6+srw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9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pakiet 1 pojemniki na odpady me</vt:lpstr>
      <vt:lpstr>pakiet 2 papiery i elektrody</vt:lpstr>
      <vt:lpstr>pakiet 3 środki czystości</vt:lpstr>
      <vt:lpstr>pakiet 4 środki pielęgnacyjne</vt:lpstr>
      <vt:lpstr>pakiet 5 dezynfekcja</vt:lpstr>
      <vt:lpstr>pakiet 6 spożywcze</vt:lpstr>
      <vt:lpstr>pakiet 7 biurowe</vt:lpstr>
      <vt:lpstr>pakiet 8 medyczne</vt:lpstr>
      <vt:lpstr>pakiet 9 endoskopia</vt:lpstr>
      <vt:lpstr>pakiet 10 pozostałe</vt:lpstr>
      <vt:lpstr>pakiet 11 sterylizacja</vt:lpstr>
      <vt:lpstr>pakiet 12 worki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Wiola</dc:creator>
  <cp:lastModifiedBy>Wioleta Starosta</cp:lastModifiedBy>
  <cp:lastPrinted>2022-06-03T08:55:50Z</cp:lastPrinted>
  <dcterms:created xsi:type="dcterms:W3CDTF">2022-05-19T11:59:31Z</dcterms:created>
  <dcterms:modified xsi:type="dcterms:W3CDTF">2025-10-10T06:06:49Z</dcterms:modified>
</cp:coreProperties>
</file>