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44" i="1" l="1"/>
  <c r="D38" i="1"/>
  <c r="D32" i="1"/>
  <c r="D26" i="1"/>
  <c r="D20" i="1"/>
  <c r="D14" i="1"/>
  <c r="D8" i="1"/>
  <c r="D7" i="1"/>
  <c r="D6" i="1"/>
  <c r="D5" i="1"/>
  <c r="D4" i="1"/>
  <c r="G44" i="1" l="1"/>
  <c r="G45" i="1" s="1"/>
  <c r="F44" i="1"/>
  <c r="G38" i="1"/>
  <c r="G39" i="1" s="1"/>
  <c r="F38" i="1"/>
  <c r="G32" i="1"/>
  <c r="G33" i="1" s="1"/>
  <c r="F32" i="1"/>
  <c r="G26" i="1"/>
  <c r="I26" i="1" s="1"/>
  <c r="F26" i="1"/>
  <c r="G20" i="1"/>
  <c r="I20" i="1" s="1"/>
  <c r="F20" i="1"/>
  <c r="G14" i="1"/>
  <c r="I14" i="1" s="1"/>
  <c r="F14" i="1"/>
  <c r="F7" i="1"/>
  <c r="G7" i="1"/>
  <c r="I7" i="1" s="1"/>
  <c r="G8" i="1"/>
  <c r="I8" i="1" s="1"/>
  <c r="F8" i="1"/>
  <c r="G6" i="1"/>
  <c r="I6" i="1" s="1"/>
  <c r="F6" i="1"/>
  <c r="G5" i="1"/>
  <c r="I5" i="1" s="1"/>
  <c r="F5" i="1"/>
  <c r="G4" i="1"/>
  <c r="F4" i="1"/>
  <c r="I44" i="1" l="1"/>
  <c r="I45" i="1" s="1"/>
  <c r="I38" i="1"/>
  <c r="I39" i="1" s="1"/>
  <c r="I32" i="1"/>
  <c r="I33" i="1" s="1"/>
  <c r="G27" i="1"/>
  <c r="I15" i="1"/>
  <c r="G21" i="1"/>
  <c r="G15" i="1"/>
  <c r="I27" i="1"/>
  <c r="I21" i="1"/>
  <c r="G9" i="1"/>
  <c r="I4" i="1"/>
  <c r="I9" i="1" s="1"/>
</calcChain>
</file>

<file path=xl/sharedStrings.xml><?xml version="1.0" encoding="utf-8"?>
<sst xmlns="http://schemas.openxmlformats.org/spreadsheetml/2006/main" count="162" uniqueCount="32">
  <si>
    <t>Lp.</t>
  </si>
  <si>
    <t>Przedmiot zamówienia</t>
  </si>
  <si>
    <t>Jednostka miary</t>
  </si>
  <si>
    <t xml:space="preserve">Cena jednostkowa  netto </t>
  </si>
  <si>
    <t xml:space="preserve">Cena jednostkowa  brutto </t>
  </si>
  <si>
    <t xml:space="preserve">Wartość netto </t>
  </si>
  <si>
    <t>VAT (%)</t>
  </si>
  <si>
    <t xml:space="preserve">Wartość brutto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</si>
  <si>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</si>
  <si>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</si>
  <si>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</si>
  <si>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</si>
  <si>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</si>
  <si>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</si>
  <si>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</si>
  <si>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</si>
  <si>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</si>
  <si>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kg.</t>
  </si>
  <si>
    <t>RAZEM:</t>
  </si>
  <si>
    <t xml:space="preserve">Wykaz odpadów medycznych z lokalizacji: 0007/000299097 95-060 Brzeziny ul. Marii Skłodowskiej - Curie 6 </t>
  </si>
  <si>
    <t>Odbiór, wywóz i utylizacja odpadów o kodzie 18 01 09</t>
  </si>
  <si>
    <t>Odbiór, wywóz i utylizacja odpadów o kodzie 18 01 02*</t>
  </si>
  <si>
    <t>Odbiór, wywóz i utylizacja odpadów o kodzie 18 01 03*</t>
  </si>
  <si>
    <t>Odbiór, wywóz i utylizacja odpadów o kodzie 18 01 06*</t>
  </si>
  <si>
    <t>Odbiór, wywóz i utylizacja odpadów o kodzie 18 01 08*</t>
  </si>
  <si>
    <t>Szacunkowa ilość na 24 miesiące</t>
  </si>
  <si>
    <t xml:space="preserve">Wykaz odpadów medycznych z lokalizacji: 0004/000299097 95-060 Brzeziny ul. Bohaterów Warszawy 2 
</t>
  </si>
  <si>
    <t xml:space="preserve">Wykaz odpadów medycznych z lokalizacji: 0001/000299097 95-060 Brzeziny ul. Bohaterów Warszawy 4 </t>
  </si>
  <si>
    <t xml:space="preserve">Wykaz odpadów medycznych z lokalizacji: 0003/000299097 95-060 Brzeziny ul. Sienkiewicza 17 
</t>
  </si>
  <si>
    <t xml:space="preserve">Wykaz odpadów medycznych z lokalizacji: 0006/000299097 95-060 Brzeziny ul. Moniuszki 21 
</t>
  </si>
  <si>
    <t xml:space="preserve">Wykaz odpadów medycznych z lokalizacji: 0002/000299097 95-061 Kołacin 14B 
</t>
  </si>
  <si>
    <t xml:space="preserve">Wykaz odpadów medycznych z lokalizacji: 0005/000299097 95-047 Jeżów ul. Sobieskiego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</si>
</sst>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3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  <xf numFmtId="164" fontId="0" fillId="0" borderId="0" xfId="0" applyNumberFormat="1"/>
    <xf numFmtId="164" fontId="3" fillId="0" borderId="4" xfId="0" applyNumberFormat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3" fillId="0" borderId="4" xfId="2" applyNumberFormat="1" applyFont="1" applyFill="1" applyBorder="1" applyAlignment="1">
      <alignment vertical="center"/>
    </xf>
    <xf numFmtId="164" fontId="3" fillId="0" borderId="5" xfId="2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1" xfId="2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/>
    </xf>
    <xf numFmtId="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3 2 2" xfId="1"/>
    <cellStyle name="Walutowy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M5" sqref="M5"/>
    </sheetView>
  </sheetViews>
  <sheetFormatPr defaultRowHeight="15" x14ac:dyDescent="0.25"/>
  <cols>
    <col min="2" max="2" width="21.85546875" customWidth="1"/>
    <col min="4" max="4" width="12" customWidth="1"/>
    <col min="5" max="6" width="11.7109375" style="5" customWidth="1"/>
    <col min="7" max="7" width="14.7109375" style="5" customWidth="1"/>
    <col min="9" max="9" width="14.7109375" style="5" customWidth="1"/>
  </cols>
  <sheetData>
    <row r="1" spans="1:9" s="12" customFormat="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</row>
    <row r="2" spans="1:9" s="12" customFormat="1" ht="60" x14ac:dyDescent="0.25">
      <c r="A2" s="14" t="s">
        <v>0</v>
      </c>
      <c r="B2" s="14" t="s">
        <v>1</v>
      </c>
      <c r="C2" s="14" t="s">
        <v>2</v>
      </c>
      <c r="D2" s="14" t="s">
        <v>25</v>
      </c>
      <c r="E2" s="15" t="s">
        <v>3</v>
      </c>
      <c r="F2" s="15" t="s">
        <v>4</v>
      </c>
      <c r="G2" s="16" t="s">
        <v>5</v>
      </c>
      <c r="H2" s="17" t="s">
        <v>6</v>
      </c>
      <c r="I2" s="16" t="s">
        <v>7</v>
      </c>
    </row>
    <row r="3" spans="1:9" s="12" customFormat="1" x14ac:dyDescent="0.25">
      <c r="A3" s="14" t="s">
        <v>8</v>
      </c>
      <c r="B3" s="18" t="s">
        <v>9</v>
      </c>
      <c r="C3" s="14" t="s">
        <v>10</v>
      </c>
      <c r="D3" s="14" t="s">
        <v>11</v>
      </c>
      <c r="E3" s="15" t="s">
        <v>12</v>
      </c>
      <c r="F3" s="15" t="s">
        <v>13</v>
      </c>
      <c r="G3" s="15" t="s">
        <v>14</v>
      </c>
      <c r="H3" s="14" t="s">
        <v>15</v>
      </c>
      <c r="I3" s="15" t="s">
        <v>16</v>
      </c>
    </row>
    <row r="4" spans="1:9" s="12" customFormat="1" ht="45" x14ac:dyDescent="0.25">
      <c r="A4" s="14">
        <v>1</v>
      </c>
      <c r="B4" s="19" t="s">
        <v>21</v>
      </c>
      <c r="C4" s="14" t="s">
        <v>17</v>
      </c>
      <c r="D4" s="1">
        <f>0.606*1000*2</f>
        <v>1212</v>
      </c>
      <c r="E4" s="23"/>
      <c r="F4" s="9">
        <f>E4*H4+E4</f>
        <v>0</v>
      </c>
      <c r="G4" s="6">
        <f>ROUND(D4*E4,2)</f>
        <v>0</v>
      </c>
      <c r="H4" s="26">
        <v>0.08</v>
      </c>
      <c r="I4" s="3">
        <f>ROUND(G4*H4+G4,2)</f>
        <v>0</v>
      </c>
    </row>
    <row r="5" spans="1:9" s="12" customFormat="1" ht="45" x14ac:dyDescent="0.25">
      <c r="A5" s="14">
        <v>2</v>
      </c>
      <c r="B5" s="19" t="s">
        <v>22</v>
      </c>
      <c r="C5" s="14" t="s">
        <v>17</v>
      </c>
      <c r="D5" s="1">
        <f>99.46*1000*2</f>
        <v>198920</v>
      </c>
      <c r="E5" s="23"/>
      <c r="F5" s="10">
        <f t="shared" ref="F5:F8" si="0">E5*H5+E5</f>
        <v>0</v>
      </c>
      <c r="G5" s="7">
        <f t="shared" ref="G5:G8" si="1">ROUND(D5*E5,2)</f>
        <v>0</v>
      </c>
      <c r="H5" s="26">
        <v>0.08</v>
      </c>
      <c r="I5" s="3">
        <f t="shared" ref="I5:I8" si="2">ROUND(G5*H5+G5,2)</f>
        <v>0</v>
      </c>
    </row>
    <row r="6" spans="1:9" s="12" customFormat="1" ht="45" x14ac:dyDescent="0.25">
      <c r="A6" s="14">
        <v>3</v>
      </c>
      <c r="B6" s="19" t="s">
        <v>23</v>
      </c>
      <c r="C6" s="14" t="s">
        <v>17</v>
      </c>
      <c r="D6" s="1">
        <f>6.625*1000*2</f>
        <v>13250</v>
      </c>
      <c r="E6" s="23"/>
      <c r="F6" s="10">
        <f t="shared" si="0"/>
        <v>0</v>
      </c>
      <c r="G6" s="7">
        <f t="shared" si="1"/>
        <v>0</v>
      </c>
      <c r="H6" s="26">
        <v>0.08</v>
      </c>
      <c r="I6" s="3">
        <f t="shared" si="2"/>
        <v>0</v>
      </c>
    </row>
    <row r="7" spans="1:9" s="12" customFormat="1" ht="45" x14ac:dyDescent="0.25">
      <c r="A7" s="14">
        <v>4</v>
      </c>
      <c r="B7" s="19" t="s">
        <v>24</v>
      </c>
      <c r="C7" s="14" t="s">
        <v>17</v>
      </c>
      <c r="D7" s="1">
        <f>1.512*1000*2</f>
        <v>3024</v>
      </c>
      <c r="E7" s="23"/>
      <c r="F7" s="10">
        <f t="shared" ref="F7" si="3">E7*H7+E7</f>
        <v>0</v>
      </c>
      <c r="G7" s="7">
        <f t="shared" ref="G7" si="4">ROUND(D7*E7,2)</f>
        <v>0</v>
      </c>
      <c r="H7" s="26">
        <v>0.08</v>
      </c>
      <c r="I7" s="3">
        <f t="shared" ref="I7" si="5">ROUND(G7*H7+G7,2)</f>
        <v>0</v>
      </c>
    </row>
    <row r="8" spans="1:9" s="12" customFormat="1" ht="45" x14ac:dyDescent="0.25">
      <c r="A8" s="14">
        <v>5</v>
      </c>
      <c r="B8" s="19" t="s">
        <v>20</v>
      </c>
      <c r="C8" s="14" t="s">
        <v>17</v>
      </c>
      <c r="D8" s="1">
        <f>0.048*1000*2</f>
        <v>96</v>
      </c>
      <c r="E8" s="23"/>
      <c r="F8" s="10">
        <f t="shared" si="0"/>
        <v>0</v>
      </c>
      <c r="G8" s="7">
        <f t="shared" si="1"/>
        <v>0</v>
      </c>
      <c r="H8" s="26">
        <v>0.08</v>
      </c>
      <c r="I8" s="3">
        <f t="shared" si="2"/>
        <v>0</v>
      </c>
    </row>
    <row r="9" spans="1:9" s="12" customFormat="1" x14ac:dyDescent="0.25">
      <c r="A9" s="20"/>
      <c r="B9" s="21"/>
      <c r="C9" s="22"/>
      <c r="D9" s="22"/>
      <c r="E9" s="22" t="s">
        <v>18</v>
      </c>
      <c r="F9" s="11"/>
      <c r="G9" s="8">
        <f>SUM(G4:G8)</f>
        <v>0</v>
      </c>
      <c r="H9" s="2"/>
      <c r="I9" s="4">
        <f>SUM(I4:I8)</f>
        <v>0</v>
      </c>
    </row>
    <row r="11" spans="1:9" x14ac:dyDescent="0.25">
      <c r="A11" s="24" t="s">
        <v>26</v>
      </c>
      <c r="B11" s="24"/>
      <c r="C11" s="24"/>
      <c r="D11" s="24"/>
      <c r="E11" s="24"/>
      <c r="F11" s="24"/>
      <c r="G11" s="24"/>
      <c r="H11" s="24"/>
      <c r="I11" s="24"/>
    </row>
    <row r="12" spans="1:9" ht="60" x14ac:dyDescent="0.25">
      <c r="A12" s="14" t="s">
        <v>0</v>
      </c>
      <c r="B12" s="14" t="s">
        <v>1</v>
      </c>
      <c r="C12" s="14" t="s">
        <v>2</v>
      </c>
      <c r="D12" s="14" t="s">
        <v>25</v>
      </c>
      <c r="E12" s="15" t="s">
        <v>3</v>
      </c>
      <c r="F12" s="15" t="s">
        <v>4</v>
      </c>
      <c r="G12" s="16" t="s">
        <v>5</v>
      </c>
      <c r="H12" s="17" t="s">
        <v>6</v>
      </c>
      <c r="I12" s="16" t="s">
        <v>7</v>
      </c>
    </row>
    <row r="13" spans="1:9" x14ac:dyDescent="0.25">
      <c r="A13" s="14" t="s">
        <v>8</v>
      </c>
      <c r="B13" s="18" t="s">
        <v>9</v>
      </c>
      <c r="C13" s="14" t="s">
        <v>10</v>
      </c>
      <c r="D13" s="14" t="s">
        <v>11</v>
      </c>
      <c r="E13" s="15" t="s">
        <v>12</v>
      </c>
      <c r="F13" s="15" t="s">
        <v>13</v>
      </c>
      <c r="G13" s="15" t="s">
        <v>14</v>
      </c>
      <c r="H13" s="14" t="s">
        <v>15</v>
      </c>
      <c r="I13" s="15" t="s">
        <v>16</v>
      </c>
    </row>
    <row r="14" spans="1:9" ht="45" x14ac:dyDescent="0.25">
      <c r="A14" s="14">
        <v>1</v>
      </c>
      <c r="B14" s="19" t="s">
        <v>22</v>
      </c>
      <c r="C14" s="14" t="s">
        <v>17</v>
      </c>
      <c r="D14" s="1">
        <f>0.843*1000*2</f>
        <v>1686</v>
      </c>
      <c r="E14" s="23"/>
      <c r="F14" s="10">
        <f t="shared" ref="F14" si="6">E14*H14+E14</f>
        <v>0</v>
      </c>
      <c r="G14" s="7">
        <f t="shared" ref="G14" si="7">ROUND(D14*E14,2)</f>
        <v>0</v>
      </c>
      <c r="H14" s="26">
        <v>0.08</v>
      </c>
      <c r="I14" s="3">
        <f t="shared" ref="I14" si="8">ROUND(G14*H14+G14,2)</f>
        <v>0</v>
      </c>
    </row>
    <row r="15" spans="1:9" x14ac:dyDescent="0.25">
      <c r="A15" s="20"/>
      <c r="B15" s="21"/>
      <c r="C15" s="22"/>
      <c r="D15" s="22"/>
      <c r="E15" s="22" t="s">
        <v>18</v>
      </c>
      <c r="F15" s="11"/>
      <c r="G15" s="8">
        <f>SUM(G14:G14)</f>
        <v>0</v>
      </c>
      <c r="H15" s="2"/>
      <c r="I15" s="4">
        <f>SUM(I14:I14)</f>
        <v>0</v>
      </c>
    </row>
    <row r="17" spans="1:9" x14ac:dyDescent="0.25">
      <c r="A17" s="12" t="s">
        <v>27</v>
      </c>
      <c r="B17" s="12"/>
      <c r="C17" s="12"/>
      <c r="D17" s="12"/>
      <c r="E17" s="13"/>
      <c r="F17" s="13"/>
      <c r="G17" s="13"/>
      <c r="H17" s="12"/>
      <c r="I17" s="13"/>
    </row>
    <row r="18" spans="1:9" ht="60" x14ac:dyDescent="0.25">
      <c r="A18" s="14" t="s">
        <v>0</v>
      </c>
      <c r="B18" s="14" t="s">
        <v>1</v>
      </c>
      <c r="C18" s="14" t="s">
        <v>2</v>
      </c>
      <c r="D18" s="14" t="s">
        <v>25</v>
      </c>
      <c r="E18" s="15" t="s">
        <v>3</v>
      </c>
      <c r="F18" s="15" t="s">
        <v>4</v>
      </c>
      <c r="G18" s="16" t="s">
        <v>5</v>
      </c>
      <c r="H18" s="17" t="s">
        <v>6</v>
      </c>
      <c r="I18" s="16" t="s">
        <v>7</v>
      </c>
    </row>
    <row r="19" spans="1:9" x14ac:dyDescent="0.25">
      <c r="A19" s="14" t="s">
        <v>8</v>
      </c>
      <c r="B19" s="18" t="s">
        <v>9</v>
      </c>
      <c r="C19" s="14" t="s">
        <v>10</v>
      </c>
      <c r="D19" s="14" t="s">
        <v>11</v>
      </c>
      <c r="E19" s="15" t="s">
        <v>12</v>
      </c>
      <c r="F19" s="15" t="s">
        <v>13</v>
      </c>
      <c r="G19" s="15" t="s">
        <v>14</v>
      </c>
      <c r="H19" s="14" t="s">
        <v>15</v>
      </c>
      <c r="I19" s="15" t="s">
        <v>16</v>
      </c>
    </row>
    <row r="20" spans="1:9" ht="45" x14ac:dyDescent="0.25">
      <c r="A20" s="14">
        <v>1</v>
      </c>
      <c r="B20" s="19" t="s">
        <v>22</v>
      </c>
      <c r="C20" s="14" t="s">
        <v>17</v>
      </c>
      <c r="D20" s="1">
        <f>0.04*1000*2</f>
        <v>80</v>
      </c>
      <c r="E20" s="23"/>
      <c r="F20" s="10">
        <f t="shared" ref="F20" si="9">E20*H20+E20</f>
        <v>0</v>
      </c>
      <c r="G20" s="7">
        <f t="shared" ref="G20" si="10">ROUND(D20*E20,2)</f>
        <v>0</v>
      </c>
      <c r="H20" s="26">
        <v>0.08</v>
      </c>
      <c r="I20" s="3">
        <f t="shared" ref="I20" si="11">ROUND(G20*H20+G20,2)</f>
        <v>0</v>
      </c>
    </row>
    <row r="21" spans="1:9" x14ac:dyDescent="0.25">
      <c r="A21" s="20"/>
      <c r="B21" s="21"/>
      <c r="C21" s="22"/>
      <c r="D21" s="22"/>
      <c r="E21" s="22" t="s">
        <v>18</v>
      </c>
      <c r="F21" s="11"/>
      <c r="G21" s="8">
        <f>SUM(G20:G20)</f>
        <v>0</v>
      </c>
      <c r="H21" s="2"/>
      <c r="I21" s="4">
        <f>SUM(I20:I20)</f>
        <v>0</v>
      </c>
    </row>
    <row r="23" spans="1:9" x14ac:dyDescent="0.25">
      <c r="A23" s="24" t="s">
        <v>28</v>
      </c>
      <c r="B23" s="24"/>
      <c r="C23" s="24"/>
      <c r="D23" s="24"/>
      <c r="E23" s="24"/>
      <c r="F23" s="24"/>
      <c r="G23" s="24"/>
      <c r="H23" s="24"/>
      <c r="I23" s="24"/>
    </row>
    <row r="24" spans="1:9" ht="60" x14ac:dyDescent="0.25">
      <c r="A24" s="14" t="s">
        <v>0</v>
      </c>
      <c r="B24" s="14" t="s">
        <v>1</v>
      </c>
      <c r="C24" s="14" t="s">
        <v>2</v>
      </c>
      <c r="D24" s="14" t="s">
        <v>25</v>
      </c>
      <c r="E24" s="15" t="s">
        <v>3</v>
      </c>
      <c r="F24" s="15" t="s">
        <v>4</v>
      </c>
      <c r="G24" s="16" t="s">
        <v>5</v>
      </c>
      <c r="H24" s="17" t="s">
        <v>6</v>
      </c>
      <c r="I24" s="16" t="s">
        <v>7</v>
      </c>
    </row>
    <row r="25" spans="1:9" x14ac:dyDescent="0.25">
      <c r="A25" s="14" t="s">
        <v>8</v>
      </c>
      <c r="B25" s="18" t="s">
        <v>9</v>
      </c>
      <c r="C25" s="14" t="s">
        <v>10</v>
      </c>
      <c r="D25" s="14" t="s">
        <v>11</v>
      </c>
      <c r="E25" s="15" t="s">
        <v>12</v>
      </c>
      <c r="F25" s="15" t="s">
        <v>13</v>
      </c>
      <c r="G25" s="15" t="s">
        <v>14</v>
      </c>
      <c r="H25" s="14" t="s">
        <v>15</v>
      </c>
      <c r="I25" s="15" t="s">
        <v>16</v>
      </c>
    </row>
    <row r="26" spans="1:9" ht="45" x14ac:dyDescent="0.25">
      <c r="A26" s="14">
        <v>1</v>
      </c>
      <c r="B26" s="19" t="s">
        <v>22</v>
      </c>
      <c r="C26" s="14" t="s">
        <v>17</v>
      </c>
      <c r="D26" s="1">
        <f>0.069*1000*2</f>
        <v>138</v>
      </c>
      <c r="E26" s="23"/>
      <c r="F26" s="10">
        <f t="shared" ref="F26" si="12">E26*H26+E26</f>
        <v>0</v>
      </c>
      <c r="G26" s="7">
        <f t="shared" ref="G26" si="13">ROUND(D26*E26,2)</f>
        <v>0</v>
      </c>
      <c r="H26" s="26">
        <v>0.08</v>
      </c>
      <c r="I26" s="3">
        <f t="shared" ref="I26" si="14">ROUND(G26*H26+G26,2)</f>
        <v>0</v>
      </c>
    </row>
    <row r="27" spans="1:9" x14ac:dyDescent="0.25">
      <c r="A27" s="20"/>
      <c r="B27" s="21"/>
      <c r="C27" s="22"/>
      <c r="D27" s="22"/>
      <c r="E27" s="22" t="s">
        <v>18</v>
      </c>
      <c r="F27" s="11"/>
      <c r="G27" s="8">
        <f>SUM(G26:G26)</f>
        <v>0</v>
      </c>
      <c r="H27" s="2"/>
      <c r="I27" s="4">
        <f>SUM(I26:I26)</f>
        <v>0</v>
      </c>
    </row>
    <row r="29" spans="1:9" x14ac:dyDescent="0.25">
      <c r="A29" s="24" t="s">
        <v>29</v>
      </c>
      <c r="B29" s="24"/>
      <c r="C29" s="24"/>
      <c r="D29" s="24"/>
      <c r="E29" s="24"/>
      <c r="F29" s="24"/>
      <c r="G29" s="24"/>
      <c r="H29" s="24"/>
      <c r="I29" s="24"/>
    </row>
    <row r="30" spans="1:9" ht="60" x14ac:dyDescent="0.25">
      <c r="A30" s="14" t="s">
        <v>0</v>
      </c>
      <c r="B30" s="14" t="s">
        <v>1</v>
      </c>
      <c r="C30" s="14" t="s">
        <v>2</v>
      </c>
      <c r="D30" s="14" t="s">
        <v>25</v>
      </c>
      <c r="E30" s="15" t="s">
        <v>3</v>
      </c>
      <c r="F30" s="15" t="s">
        <v>4</v>
      </c>
      <c r="G30" s="16" t="s">
        <v>5</v>
      </c>
      <c r="H30" s="17" t="s">
        <v>6</v>
      </c>
      <c r="I30" s="16" t="s">
        <v>7</v>
      </c>
    </row>
    <row r="31" spans="1:9" x14ac:dyDescent="0.25">
      <c r="A31" s="14" t="s">
        <v>8</v>
      </c>
      <c r="B31" s="18" t="s">
        <v>9</v>
      </c>
      <c r="C31" s="14" t="s">
        <v>10</v>
      </c>
      <c r="D31" s="14" t="s">
        <v>11</v>
      </c>
      <c r="E31" s="15" t="s">
        <v>12</v>
      </c>
      <c r="F31" s="15" t="s">
        <v>13</v>
      </c>
      <c r="G31" s="15" t="s">
        <v>14</v>
      </c>
      <c r="H31" s="14" t="s">
        <v>15</v>
      </c>
      <c r="I31" s="15" t="s">
        <v>16</v>
      </c>
    </row>
    <row r="32" spans="1:9" ht="45" x14ac:dyDescent="0.25">
      <c r="A32" s="14">
        <v>1</v>
      </c>
      <c r="B32" s="19" t="s">
        <v>22</v>
      </c>
      <c r="C32" s="14" t="s">
        <v>17</v>
      </c>
      <c r="D32" s="1">
        <f>0.025*1000*2</f>
        <v>50</v>
      </c>
      <c r="E32" s="23"/>
      <c r="F32" s="10">
        <f t="shared" ref="F32" si="15">E32*H32+E32</f>
        <v>0</v>
      </c>
      <c r="G32" s="7">
        <f t="shared" ref="G32" si="16">ROUND(D32*E32,2)</f>
        <v>0</v>
      </c>
      <c r="H32" s="26">
        <v>0.08</v>
      </c>
      <c r="I32" s="3">
        <f t="shared" ref="I32" si="17">ROUND(G32*H32+G32,2)</f>
        <v>0</v>
      </c>
    </row>
    <row r="33" spans="1:9" x14ac:dyDescent="0.25">
      <c r="A33" s="20"/>
      <c r="B33" s="21"/>
      <c r="C33" s="22"/>
      <c r="D33" s="22"/>
      <c r="E33" s="22" t="s">
        <v>18</v>
      </c>
      <c r="F33" s="11"/>
      <c r="G33" s="8">
        <f>SUM(G32:G32)</f>
        <v>0</v>
      </c>
      <c r="H33" s="2"/>
      <c r="I33" s="4">
        <f>SUM(I32:I32)</f>
        <v>0</v>
      </c>
    </row>
    <row r="35" spans="1:9" x14ac:dyDescent="0.25">
      <c r="A35" s="24" t="s">
        <v>30</v>
      </c>
      <c r="B35" s="24"/>
      <c r="C35" s="24"/>
      <c r="D35" s="24"/>
      <c r="E35" s="24"/>
      <c r="F35" s="24"/>
      <c r="G35" s="24"/>
      <c r="H35" s="24"/>
      <c r="I35" s="24"/>
    </row>
    <row r="36" spans="1:9" ht="60" x14ac:dyDescent="0.25">
      <c r="A36" s="14" t="s">
        <v>0</v>
      </c>
      <c r="B36" s="14" t="s">
        <v>1</v>
      </c>
      <c r="C36" s="14" t="s">
        <v>2</v>
      </c>
      <c r="D36" s="14" t="s">
        <v>25</v>
      </c>
      <c r="E36" s="15" t="s">
        <v>3</v>
      </c>
      <c r="F36" s="15" t="s">
        <v>4</v>
      </c>
      <c r="G36" s="16" t="s">
        <v>5</v>
      </c>
      <c r="H36" s="17" t="s">
        <v>6</v>
      </c>
      <c r="I36" s="16" t="s">
        <v>7</v>
      </c>
    </row>
    <row r="37" spans="1:9" x14ac:dyDescent="0.25">
      <c r="A37" s="14" t="s">
        <v>8</v>
      </c>
      <c r="B37" s="18" t="s">
        <v>9</v>
      </c>
      <c r="C37" s="14" t="s">
        <v>10</v>
      </c>
      <c r="D37" s="14" t="s">
        <v>11</v>
      </c>
      <c r="E37" s="15" t="s">
        <v>12</v>
      </c>
      <c r="F37" s="15" t="s">
        <v>13</v>
      </c>
      <c r="G37" s="15" t="s">
        <v>14</v>
      </c>
      <c r="H37" s="14" t="s">
        <v>15</v>
      </c>
      <c r="I37" s="15" t="s">
        <v>16</v>
      </c>
    </row>
    <row r="38" spans="1:9" ht="45" x14ac:dyDescent="0.25">
      <c r="A38" s="14">
        <v>1</v>
      </c>
      <c r="B38" s="19" t="s">
        <v>22</v>
      </c>
      <c r="C38" s="14" t="s">
        <v>17</v>
      </c>
      <c r="D38" s="1">
        <f>0.034*1000*2</f>
        <v>68</v>
      </c>
      <c r="E38" s="23"/>
      <c r="F38" s="10">
        <f t="shared" ref="F38" si="18">E38*H38+E38</f>
        <v>0</v>
      </c>
      <c r="G38" s="7">
        <f t="shared" ref="G38" si="19">ROUND(D38*E38,2)</f>
        <v>0</v>
      </c>
      <c r="H38" s="26">
        <v>0.08</v>
      </c>
      <c r="I38" s="3">
        <f t="shared" ref="I38" si="20">ROUND(G38*H38+G38,2)</f>
        <v>0</v>
      </c>
    </row>
    <row r="39" spans="1:9" x14ac:dyDescent="0.25">
      <c r="A39" s="20"/>
      <c r="B39" s="21"/>
      <c r="C39" s="22"/>
      <c r="D39" s="22"/>
      <c r="E39" s="22" t="s">
        <v>18</v>
      </c>
      <c r="F39" s="11"/>
      <c r="G39" s="8">
        <f>SUM(G38:G38)</f>
        <v>0</v>
      </c>
      <c r="H39" s="2"/>
      <c r="I39" s="4">
        <f>SUM(I38:I38)</f>
        <v>0</v>
      </c>
    </row>
    <row r="41" spans="1:9" x14ac:dyDescent="0.25">
      <c r="A41" s="24" t="s">
        <v>31</v>
      </c>
      <c r="B41" s="24"/>
      <c r="C41" s="24"/>
      <c r="D41" s="24"/>
      <c r="E41" s="24"/>
      <c r="F41" s="24"/>
      <c r="G41" s="24"/>
      <c r="H41" s="24"/>
      <c r="I41" s="24"/>
    </row>
    <row r="42" spans="1:9" ht="60" x14ac:dyDescent="0.25">
      <c r="A42" s="14" t="s">
        <v>0</v>
      </c>
      <c r="B42" s="14" t="s">
        <v>1</v>
      </c>
      <c r="C42" s="14" t="s">
        <v>2</v>
      </c>
      <c r="D42" s="14" t="s">
        <v>25</v>
      </c>
      <c r="E42" s="15" t="s">
        <v>3</v>
      </c>
      <c r="F42" s="15" t="s">
        <v>4</v>
      </c>
      <c r="G42" s="16" t="s">
        <v>5</v>
      </c>
      <c r="H42" s="17" t="s">
        <v>6</v>
      </c>
      <c r="I42" s="16" t="s">
        <v>7</v>
      </c>
    </row>
    <row r="43" spans="1:9" x14ac:dyDescent="0.25">
      <c r="A43" s="14" t="s">
        <v>8</v>
      </c>
      <c r="B43" s="18" t="s">
        <v>9</v>
      </c>
      <c r="C43" s="14" t="s">
        <v>10</v>
      </c>
      <c r="D43" s="14" t="s">
        <v>11</v>
      </c>
      <c r="E43" s="15" t="s">
        <v>12</v>
      </c>
      <c r="F43" s="15" t="s">
        <v>13</v>
      </c>
      <c r="G43" s="15" t="s">
        <v>14</v>
      </c>
      <c r="H43" s="14" t="s">
        <v>15</v>
      </c>
      <c r="I43" s="15" t="s">
        <v>16</v>
      </c>
    </row>
    <row r="44" spans="1:9" ht="45" x14ac:dyDescent="0.25">
      <c r="A44" s="14">
        <v>1</v>
      </c>
      <c r="B44" s="19" t="s">
        <v>22</v>
      </c>
      <c r="C44" s="14" t="s">
        <v>17</v>
      </c>
      <c r="D44" s="1">
        <f>0.015*1000*2</f>
        <v>30</v>
      </c>
      <c r="E44" s="23"/>
      <c r="F44" s="10">
        <f t="shared" ref="F44" si="21">E44*H44+E44</f>
        <v>0</v>
      </c>
      <c r="G44" s="7">
        <f t="shared" ref="G44" si="22">ROUND(D44*E44,2)</f>
        <v>0</v>
      </c>
      <c r="H44" s="26">
        <v>0.08</v>
      </c>
      <c r="I44" s="3">
        <f t="shared" ref="I44" si="23">ROUND(G44*H44+G44,2)</f>
        <v>0</v>
      </c>
    </row>
    <row r="45" spans="1:9" x14ac:dyDescent="0.25">
      <c r="A45" s="20"/>
      <c r="B45" s="21"/>
      <c r="C45" s="22"/>
      <c r="D45" s="22"/>
      <c r="E45" s="22" t="s">
        <v>18</v>
      </c>
      <c r="F45" s="11"/>
      <c r="G45" s="8">
        <f>SUM(G44:G44)</f>
        <v>0</v>
      </c>
      <c r="H45" s="2"/>
      <c r="I45" s="4">
        <f>SUM(I44:I44)</f>
        <v>0</v>
      </c>
    </row>
  </sheetData>
  <mergeCells count="6">
    <mergeCell ref="A41:I41"/>
    <mergeCell ref="A1:I1"/>
    <mergeCell ref="A11:I11"/>
    <mergeCell ref="A23:I23"/>
    <mergeCell ref="A29:I29"/>
    <mergeCell ref="A35:I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2024-01-04T12:27:58Z</dcterms:modified>
</cp:coreProperties>
</file>